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orisnik\Desktop\Škola\Ivan\Financijski izvještaj\FINANCIJE 2024\"/>
    </mc:Choice>
  </mc:AlternateContent>
  <xr:revisionPtr revIDLastSave="0" documentId="8_{DF38376F-E52F-4B94-BB3B-4296E9782B61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7" l="1"/>
  <c r="F99" i="7"/>
  <c r="G99" i="7"/>
  <c r="H99" i="7"/>
  <c r="B38" i="8"/>
  <c r="B19" i="8"/>
  <c r="B15" i="8"/>
  <c r="D16" i="3"/>
  <c r="B34" i="8" l="1"/>
  <c r="B32" i="8"/>
  <c r="B29" i="8" l="1"/>
  <c r="D11" i="8" l="1"/>
  <c r="E11" i="8"/>
  <c r="D30" i="8"/>
  <c r="E30" i="8"/>
  <c r="E38" i="8"/>
  <c r="D38" i="8"/>
  <c r="C38" i="8"/>
  <c r="E34" i="8"/>
  <c r="D34" i="8"/>
  <c r="C34" i="8"/>
  <c r="E32" i="8"/>
  <c r="D32" i="8"/>
  <c r="C32" i="8"/>
  <c r="C30" i="8"/>
  <c r="C11" i="8"/>
  <c r="D15" i="8"/>
  <c r="E15" i="8"/>
  <c r="C15" i="8"/>
  <c r="C19" i="8"/>
  <c r="D19" i="8"/>
  <c r="E19" i="8"/>
  <c r="E10" i="8" s="1"/>
  <c r="D29" i="8" l="1"/>
  <c r="E29" i="8"/>
  <c r="C29" i="8"/>
  <c r="E11" i="3"/>
  <c r="D11" i="3"/>
  <c r="D10" i="3" s="1"/>
  <c r="E16" i="3"/>
  <c r="F13" i="3"/>
  <c r="G13" i="3" s="1"/>
  <c r="F14" i="3"/>
  <c r="G14" i="3" s="1"/>
  <c r="F15" i="3"/>
  <c r="F17" i="3"/>
  <c r="G17" i="3" s="1"/>
  <c r="G16" i="3" s="1"/>
  <c r="F12" i="3"/>
  <c r="G12" i="3" s="1"/>
  <c r="E10" i="3" l="1"/>
  <c r="F11" i="3"/>
  <c r="F16" i="3"/>
  <c r="G15" i="3"/>
  <c r="G11" i="3" s="1"/>
  <c r="G10" i="3" s="1"/>
  <c r="F26" i="3"/>
  <c r="G26" i="3"/>
  <c r="E26" i="3"/>
  <c r="E32" i="3"/>
  <c r="E25" i="3" s="1"/>
  <c r="F32" i="3"/>
  <c r="G32" i="3"/>
  <c r="D32" i="3"/>
  <c r="F10" i="3" l="1"/>
  <c r="F25" i="3"/>
  <c r="G25" i="3"/>
  <c r="D26" i="3"/>
  <c r="D25" i="3" s="1"/>
  <c r="F38" i="10" l="1"/>
  <c r="F41" i="10" s="1"/>
  <c r="G38" i="10" s="1"/>
  <c r="G41" i="10" s="1"/>
  <c r="H38" i="10" s="1"/>
  <c r="H41" i="10" s="1"/>
  <c r="I38" i="10" s="1"/>
  <c r="I41" i="10" s="1"/>
  <c r="I25" i="10"/>
  <c r="H25" i="10"/>
  <c r="G25" i="10"/>
  <c r="F25" i="10"/>
  <c r="I15" i="10"/>
  <c r="H15" i="10"/>
  <c r="G15" i="10"/>
  <c r="F15" i="10"/>
  <c r="I12" i="10"/>
  <c r="H12" i="10"/>
  <c r="G12" i="10"/>
  <c r="F12" i="10"/>
  <c r="F18" i="10" l="1"/>
  <c r="I18" i="10"/>
  <c r="H18" i="10"/>
  <c r="G18" i="10"/>
  <c r="I26" i="10" l="1"/>
  <c r="I33" i="10"/>
  <c r="G26" i="10"/>
  <c r="G32" i="10" s="1"/>
  <c r="G33" i="10" s="1"/>
  <c r="F26" i="10"/>
  <c r="F32" i="10" s="1"/>
  <c r="F33" i="10" s="1"/>
  <c r="H33" i="10"/>
  <c r="H26" i="10"/>
</calcChain>
</file>

<file path=xl/sharedStrings.xml><?xml version="1.0" encoding="utf-8"?>
<sst xmlns="http://schemas.openxmlformats.org/spreadsheetml/2006/main" count="272" uniqueCount="134">
  <si>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</si>
  <si>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</si>
  <si>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</si>
  <si>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</si>
  <si>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</si>
  <si>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</si>
  <si>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</si>
  <si>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</si>
  <si>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</si>
  <si>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</si>
  <si>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</si>
  <si>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</si>
  <si>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</si>
  <si>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</si>
  <si>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</si>
  <si>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</si>
  <si>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</si>
  <si>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</si>
  <si>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</si>
  <si>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</si>
  <si>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</si>
  <si>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</si>
  <si>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</si>
  <si>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</si>
  <si>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</si>
  <si>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</si>
  <si>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</si>
  <si>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</si>
  <si>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</si>
  <si>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</si>
  <si>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</si>
  <si>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</si>
  <si>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</si>
  <si>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</si>
  <si>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Plan 2023.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</si>
  <si>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</si>
  <si>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</si>
  <si>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</si>
  <si>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</si>
  <si>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</si>
  <si>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</si>
  <si>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</si>
  <si>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</si>
  <si>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</si>
  <si>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</si>
  <si>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</si>
  <si>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</si>
  <si>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</si>
  <si>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</si>
  <si>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</si>
  <si>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</si>
  <si>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</si>
  <si>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</si>
  <si>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</si>
  <si>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</si>
  <si>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</si>
  <si>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</si>
  <si>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</si>
  <si>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</si>
  <si>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</si>
  <si>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</si>
  <si>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</si>
  <si>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</si>
  <si>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</si>
  <si>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</si>
  <si>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</si>
  <si>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</si>
  <si>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</si>
  <si>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</si>
  <si>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</si>
  <si>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</si>
  <si>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naknada</t>
  </si>
  <si>
    <t>Prihodi od prodaje proizvoda i robe te pruženih usluga i prihodi od donacija</t>
  </si>
  <si>
    <t>Financijski rashodi</t>
  </si>
  <si>
    <t>Naknade građanima i kućanstvima na temelju osiguranja i druge naknade</t>
  </si>
  <si>
    <t>Vlastiti izvori</t>
  </si>
  <si>
    <t>Ostali rashodi</t>
  </si>
  <si>
    <t>Višak prihoda poslovanja</t>
  </si>
  <si>
    <t xml:space="preserve">  41 Prihodi za posebne namjene</t>
  </si>
  <si>
    <t xml:space="preserve"> '31 Vlastiti prihodi- korisnici</t>
  </si>
  <si>
    <t xml:space="preserve">  51 Državni proračun</t>
  </si>
  <si>
    <t xml:space="preserve">  53  Proračun JLS</t>
  </si>
  <si>
    <t xml:space="preserve"> '45 F.P. i dod. udio u por. na dohodak</t>
  </si>
  <si>
    <t xml:space="preserve"> 42 Višak/ manjak prihoda korisnici </t>
  </si>
  <si>
    <t>PROGRAM 2202</t>
  </si>
  <si>
    <t>Osnovno školstvo standard</t>
  </si>
  <si>
    <t>Aktivnost A2202-04</t>
  </si>
  <si>
    <t>Administracija i upravljanje</t>
  </si>
  <si>
    <t>Izvor financiranja 51</t>
  </si>
  <si>
    <t>Državni proračun</t>
  </si>
  <si>
    <t>Aktivnost A2202-01</t>
  </si>
  <si>
    <t>DJELATNOST OSNOVNIH ŠKOLA</t>
  </si>
  <si>
    <t>Izvor financiranja 45</t>
  </si>
  <si>
    <t>F.P. i dod. udio u por. na dohodak</t>
  </si>
  <si>
    <t>PROGRAM 2203</t>
  </si>
  <si>
    <t>Osnovno školstvo- iznad standarda</t>
  </si>
  <si>
    <t>Aktivnost A2203-04</t>
  </si>
  <si>
    <t>Podizanje kvalitete i standarda u školstvu</t>
  </si>
  <si>
    <t>Izvor financiranja 31</t>
  </si>
  <si>
    <t>Vlastiti prihodi- korisnici</t>
  </si>
  <si>
    <t>Izvor financiranja 41</t>
  </si>
  <si>
    <t>Prihodi za posebne namjene</t>
  </si>
  <si>
    <t>Izvor financiranja 53</t>
  </si>
  <si>
    <t>Proračun JLS</t>
  </si>
  <si>
    <t>Izvor financiranja 42</t>
  </si>
  <si>
    <t>Višak/ manjak prihoda korisnici</t>
  </si>
  <si>
    <t>Aktivnost A2203-06</t>
  </si>
  <si>
    <t>Školska kuhinja i kantina</t>
  </si>
  <si>
    <t>Aktivnost A2203-27</t>
  </si>
  <si>
    <t>Udžbenici</t>
  </si>
  <si>
    <t>Aktivnost A2203-33</t>
  </si>
  <si>
    <t>Prehrana za učenike</t>
  </si>
  <si>
    <t xml:space="preserve"> Državni proračun</t>
  </si>
  <si>
    <t>Aktivnost A2203-34</t>
  </si>
  <si>
    <t>Zalihe menstrulanih higijenskih potrepština</t>
  </si>
  <si>
    <t>09 Obrazovanje</t>
  </si>
  <si>
    <t>0912 Osnovno obrazovanje</t>
  </si>
  <si>
    <t>096 Dodatne usluge u obrazovanju</t>
  </si>
  <si>
    <t>OSNOVNA ŠKOLA POLIČNIK</t>
  </si>
  <si>
    <t>U Poličniku, 05. listopada 2023. godine</t>
  </si>
  <si>
    <t>KLASA: 400-01/23-01/2</t>
  </si>
  <si>
    <t>URBROJ: 2198-1-37-23-3</t>
  </si>
  <si>
    <t>6  Tekuće donacije</t>
  </si>
  <si>
    <t xml:space="preserve"> 61 Tek. Donacije-korisnici</t>
  </si>
  <si>
    <t xml:space="preserve">  54  AMPEU-Erasmus</t>
  </si>
  <si>
    <t xml:space="preserve">   54 AMPEU-Erasmus</t>
  </si>
  <si>
    <t xml:space="preserve">  61 Tek. Donacije - korisnici</t>
  </si>
  <si>
    <t>Izvor financiranja 61</t>
  </si>
  <si>
    <t>Tekuće donacije - korisnici</t>
  </si>
  <si>
    <t>Aktivnost A4306-04</t>
  </si>
  <si>
    <t>Projekt Erasmus+KA122-Tate za pet</t>
  </si>
  <si>
    <t>Izvor financiranja 54</t>
  </si>
  <si>
    <t>Aktivnost A4306-20</t>
  </si>
  <si>
    <t>Projekt Erasmus+KA122-Budućnost na otoku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</si>
</sst>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23" fillId="0" borderId="3" xfId="0" applyFont="1" applyBorder="1"/>
    <xf numFmtId="0" fontId="9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center" wrapText="1"/>
    </xf>
    <xf numFmtId="3" fontId="22" fillId="0" borderId="3" xfId="0" applyNumberFormat="1" applyFont="1" applyBorder="1" applyAlignment="1">
      <alignment horizontal="center"/>
    </xf>
    <xf numFmtId="3" fontId="3" fillId="5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8" fillId="6" borderId="3" xfId="0" quotePrefix="1" applyFont="1" applyFill="1" applyBorder="1" applyAlignment="1">
      <alignment horizontal="left" vertical="center"/>
    </xf>
    <xf numFmtId="0" fontId="8" fillId="6" borderId="3" xfId="0" quotePrefix="1" applyFont="1" applyFill="1" applyBorder="1" applyAlignment="1">
      <alignment horizontal="left" vertical="center" wrapText="1"/>
    </xf>
    <xf numFmtId="3" fontId="3" fillId="6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0" xfId="0" quotePrefix="1"/>
    <xf numFmtId="0" fontId="22" fillId="0" borderId="3" xfId="0" applyFont="1" applyBorder="1" applyAlignment="1">
      <alignment wrapText="1"/>
    </xf>
    <xf numFmtId="4" fontId="0" fillId="0" borderId="0" xfId="0" applyNumberFormat="1"/>
    <xf numFmtId="0" fontId="6" fillId="2" borderId="3" xfId="0" applyFont="1" applyFill="1" applyBorder="1" applyAlignment="1">
      <alignment horizontal="left" vertical="center" wrapText="1"/>
    </xf>
    <xf numFmtId="3" fontId="3" fillId="6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horizontal="right"/>
    </xf>
    <xf numFmtId="3" fontId="24" fillId="6" borderId="3" xfId="0" applyNumberFormat="1" applyFont="1" applyFill="1" applyBorder="1"/>
    <xf numFmtId="3" fontId="0" fillId="6" borderId="3" xfId="0" applyNumberFormat="1" applyFill="1" applyBorder="1"/>
    <xf numFmtId="3" fontId="7" fillId="2" borderId="3" xfId="0" applyNumberFormat="1" applyFont="1" applyFill="1" applyBorder="1"/>
    <xf numFmtId="3" fontId="25" fillId="2" borderId="3" xfId="0" applyNumberFormat="1" applyFont="1" applyFill="1" applyBorder="1"/>
    <xf numFmtId="3" fontId="0" fillId="0" borderId="2" xfId="0" applyNumberFormat="1" applyBorder="1"/>
    <xf numFmtId="3" fontId="24" fillId="0" borderId="3" xfId="0" applyNumberFormat="1" applyFont="1" applyBorder="1"/>
    <xf numFmtId="3" fontId="0" fillId="0" borderId="3" xfId="0" applyNumberFormat="1" applyBorder="1"/>
    <xf numFmtId="3" fontId="0" fillId="0" borderId="0" xfId="0" applyNumberFormat="1"/>
    <xf numFmtId="3" fontId="21" fillId="0" borderId="3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1" fillId="0" borderId="3" xfId="0" applyFont="1" applyBorder="1"/>
    <xf numFmtId="0" fontId="26" fillId="0" borderId="3" xfId="0" applyFont="1" applyBorder="1"/>
    <xf numFmtId="3" fontId="0" fillId="0" borderId="3" xfId="0" applyNumberForma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6" fillId="6" borderId="3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7" fillId="2" borderId="0" xfId="0" quotePrefix="1" applyFont="1" applyFill="1" applyAlignment="1">
      <alignment horizontal="left" vertical="center"/>
    </xf>
    <xf numFmtId="3" fontId="22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5" xfId="0" applyBorder="1"/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5" xfId="0" applyFont="1" applyBorder="1" applyAlignment="1">
      <alignment wrapText="1"/>
    </xf>
    <xf numFmtId="3" fontId="22" fillId="0" borderId="5" xfId="0" applyNumberFormat="1" applyFont="1" applyBorder="1" applyAlignment="1">
      <alignment horizontal="right"/>
    </xf>
    <xf numFmtId="0" fontId="22" fillId="0" borderId="4" xfId="0" applyFont="1" applyBorder="1" applyAlignment="1">
      <alignment wrapText="1"/>
    </xf>
    <xf numFmtId="3" fontId="21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/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6" borderId="9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/>
    </xf>
    <xf numFmtId="0" fontId="1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workbookViewId="0">
      <selection activeCell="A5" sqref="A5:I5"/>
    </sheetView>
  </sheetViews>
  <sheetFormatPr defaultRowHeight="14.4" x14ac:dyDescent="0.3"/>
  <cols>
    <col min="5" max="9" width="25.33203125" customWidth="1"/>
  </cols>
  <sheetData>
    <row r="1" spans="1:9" x14ac:dyDescent="0.3">
      <c r="B1" s="98" t="s">
        <v>118</v>
      </c>
      <c r="C1" s="98"/>
      <c r="D1" s="98"/>
    </row>
    <row r="2" spans="1:9" x14ac:dyDescent="0.3">
      <c r="B2" s="98" t="s">
        <v>120</v>
      </c>
      <c r="C2" s="98"/>
      <c r="D2" s="98"/>
    </row>
    <row r="3" spans="1:9" x14ac:dyDescent="0.3">
      <c r="B3" s="98" t="s">
        <v>121</v>
      </c>
      <c r="C3" s="98"/>
      <c r="D3" s="98"/>
    </row>
    <row r="4" spans="1:9" x14ac:dyDescent="0.3">
      <c r="B4" s="98" t="s">
        <v>119</v>
      </c>
      <c r="C4" s="98"/>
      <c r="D4" s="98"/>
    </row>
    <row r="5" spans="1:9" ht="42" customHeight="1" x14ac:dyDescent="0.3">
      <c r="A5" s="135" t="s">
        <v>31</v>
      </c>
      <c r="B5" s="135"/>
      <c r="C5" s="135"/>
      <c r="D5" s="135"/>
      <c r="E5" s="135"/>
      <c r="F5" s="135"/>
      <c r="G5" s="135"/>
      <c r="H5" s="135"/>
      <c r="I5" s="135"/>
    </row>
    <row r="6" spans="1:9" ht="17.399999999999999" x14ac:dyDescent="0.3">
      <c r="A6" s="4"/>
      <c r="B6" s="4"/>
      <c r="C6" s="4"/>
      <c r="D6" s="4"/>
      <c r="E6" s="4"/>
      <c r="F6" s="4"/>
      <c r="G6" s="4"/>
      <c r="H6" s="4"/>
      <c r="I6" s="4"/>
    </row>
    <row r="7" spans="1:9" ht="15.6" x14ac:dyDescent="0.3">
      <c r="A7" s="135" t="s">
        <v>18</v>
      </c>
      <c r="B7" s="135"/>
      <c r="C7" s="135"/>
      <c r="D7" s="135"/>
      <c r="E7" s="135"/>
      <c r="F7" s="135"/>
      <c r="G7" s="135"/>
      <c r="H7" s="136"/>
      <c r="I7" s="136"/>
    </row>
    <row r="8" spans="1:9" ht="17.399999999999999" x14ac:dyDescent="0.3">
      <c r="A8" s="4"/>
      <c r="B8" s="4"/>
      <c r="C8" s="4"/>
      <c r="D8" s="4"/>
      <c r="E8" s="4"/>
      <c r="F8" s="4"/>
      <c r="G8" s="4"/>
      <c r="H8" s="5"/>
      <c r="I8" s="5"/>
    </row>
    <row r="9" spans="1:9" ht="15.6" x14ac:dyDescent="0.3">
      <c r="A9" s="135" t="s">
        <v>24</v>
      </c>
      <c r="B9" s="137"/>
      <c r="C9" s="137"/>
      <c r="D9" s="137"/>
      <c r="E9" s="137"/>
      <c r="F9" s="137"/>
      <c r="G9" s="137"/>
      <c r="H9" s="137"/>
      <c r="I9" s="137"/>
    </row>
    <row r="10" spans="1:9" ht="17.399999999999999" x14ac:dyDescent="0.3">
      <c r="A10" s="1"/>
      <c r="B10" s="2"/>
      <c r="C10" s="2"/>
      <c r="D10" s="2"/>
      <c r="E10" s="6"/>
      <c r="F10" s="7"/>
      <c r="G10" s="7"/>
      <c r="H10" s="7"/>
      <c r="I10" s="31" t="s">
        <v>35</v>
      </c>
    </row>
    <row r="11" spans="1:9" ht="26.4" x14ac:dyDescent="0.3">
      <c r="A11" s="24"/>
      <c r="B11" s="25"/>
      <c r="C11" s="25"/>
      <c r="D11" s="26"/>
      <c r="E11" s="27"/>
      <c r="F11" s="3" t="s">
        <v>34</v>
      </c>
      <c r="G11" s="3" t="s">
        <v>42</v>
      </c>
      <c r="H11" s="3" t="s">
        <v>43</v>
      </c>
      <c r="I11" s="3" t="s">
        <v>44</v>
      </c>
    </row>
    <row r="12" spans="1:9" x14ac:dyDescent="0.3">
      <c r="A12" s="138" t="s">
        <v>0</v>
      </c>
      <c r="B12" s="139"/>
      <c r="C12" s="139"/>
      <c r="D12" s="139"/>
      <c r="E12" s="140"/>
      <c r="F12" s="28">
        <f t="shared" ref="F12:I12" si="0">F13+F14</f>
        <v>921824</v>
      </c>
      <c r="G12" s="28">
        <f t="shared" si="0"/>
        <v>996576.43</v>
      </c>
      <c r="H12" s="28">
        <f t="shared" si="0"/>
        <v>1021491</v>
      </c>
      <c r="I12" s="28">
        <f t="shared" si="0"/>
        <v>1047027.99</v>
      </c>
    </row>
    <row r="13" spans="1:9" x14ac:dyDescent="0.3">
      <c r="A13" s="141" t="s">
        <v>37</v>
      </c>
      <c r="B13" s="142"/>
      <c r="C13" s="142"/>
      <c r="D13" s="142"/>
      <c r="E13" s="134"/>
      <c r="F13" s="29">
        <v>921824</v>
      </c>
      <c r="G13" s="29">
        <v>996576.43</v>
      </c>
      <c r="H13" s="29">
        <v>1021491</v>
      </c>
      <c r="I13" s="29">
        <v>1047027.99</v>
      </c>
    </row>
    <row r="14" spans="1:9" x14ac:dyDescent="0.3">
      <c r="A14" s="133"/>
      <c r="B14" s="134"/>
      <c r="C14" s="134"/>
      <c r="D14" s="134"/>
      <c r="E14" s="134"/>
      <c r="F14" s="29"/>
      <c r="G14" s="29"/>
      <c r="H14" s="29"/>
      <c r="I14" s="29"/>
    </row>
    <row r="15" spans="1:9" x14ac:dyDescent="0.3">
      <c r="A15" s="32" t="s">
        <v>1</v>
      </c>
      <c r="B15" s="40"/>
      <c r="C15" s="40"/>
      <c r="D15" s="40"/>
      <c r="E15" s="40"/>
      <c r="F15" s="28">
        <f t="shared" ref="F15:I15" si="1">F16+F17</f>
        <v>928460.14</v>
      </c>
      <c r="G15" s="28">
        <f t="shared" si="1"/>
        <v>1007576.43</v>
      </c>
      <c r="H15" s="28">
        <f t="shared" si="1"/>
        <v>1032765.84</v>
      </c>
      <c r="I15" s="28">
        <f t="shared" si="1"/>
        <v>1058584.5900000001</v>
      </c>
    </row>
    <row r="16" spans="1:9" x14ac:dyDescent="0.3">
      <c r="A16" s="143" t="s">
        <v>38</v>
      </c>
      <c r="B16" s="142"/>
      <c r="C16" s="142"/>
      <c r="D16" s="142"/>
      <c r="E16" s="142"/>
      <c r="F16" s="29">
        <v>928460.14</v>
      </c>
      <c r="G16" s="29">
        <v>985876.43</v>
      </c>
      <c r="H16" s="29">
        <v>1010523.34</v>
      </c>
      <c r="I16" s="41">
        <v>1035786.01</v>
      </c>
    </row>
    <row r="17" spans="1:9" x14ac:dyDescent="0.3">
      <c r="A17" s="133" t="s">
        <v>39</v>
      </c>
      <c r="B17" s="134"/>
      <c r="C17" s="134"/>
      <c r="D17" s="134"/>
      <c r="E17" s="134"/>
      <c r="F17" s="29"/>
      <c r="G17" s="29">
        <v>21700</v>
      </c>
      <c r="H17" s="29">
        <v>22242.5</v>
      </c>
      <c r="I17" s="41">
        <v>22798.58</v>
      </c>
    </row>
    <row r="18" spans="1:9" x14ac:dyDescent="0.3">
      <c r="A18" s="144" t="s">
        <v>63</v>
      </c>
      <c r="B18" s="139"/>
      <c r="C18" s="139"/>
      <c r="D18" s="139"/>
      <c r="E18" s="139"/>
      <c r="F18" s="28">
        <f t="shared" ref="F18:I18" si="2">F12-F15</f>
        <v>-6636.140000000014</v>
      </c>
      <c r="G18" s="28">
        <f t="shared" si="2"/>
        <v>-11000</v>
      </c>
      <c r="H18" s="28">
        <f t="shared" si="2"/>
        <v>-11274.839999999967</v>
      </c>
      <c r="I18" s="28">
        <f t="shared" si="2"/>
        <v>-11556.600000000093</v>
      </c>
    </row>
    <row r="19" spans="1:9" ht="17.399999999999999" x14ac:dyDescent="0.3">
      <c r="A19" s="4"/>
      <c r="B19" s="20"/>
      <c r="C19" s="20"/>
      <c r="D19" s="20"/>
      <c r="E19" s="20"/>
      <c r="F19" s="20"/>
      <c r="G19" s="21"/>
      <c r="H19" s="21"/>
      <c r="I19" s="21"/>
    </row>
    <row r="20" spans="1:9" ht="15.6" x14ac:dyDescent="0.3">
      <c r="A20" s="135" t="s">
        <v>25</v>
      </c>
      <c r="B20" s="137"/>
      <c r="C20" s="137"/>
      <c r="D20" s="137"/>
      <c r="E20" s="137"/>
      <c r="F20" s="137"/>
      <c r="G20" s="137"/>
      <c r="H20" s="137"/>
      <c r="I20" s="137"/>
    </row>
    <row r="21" spans="1:9" ht="17.399999999999999" x14ac:dyDescent="0.3">
      <c r="A21" s="4"/>
      <c r="B21" s="20"/>
      <c r="C21" s="20"/>
      <c r="D21" s="20"/>
      <c r="E21" s="20"/>
      <c r="F21" s="20"/>
      <c r="G21" s="21"/>
      <c r="H21" s="21"/>
      <c r="I21" s="21"/>
    </row>
    <row r="22" spans="1:9" ht="26.4" x14ac:dyDescent="0.3">
      <c r="A22" s="24"/>
      <c r="B22" s="25"/>
      <c r="C22" s="25"/>
      <c r="D22" s="26"/>
      <c r="E22" s="27"/>
      <c r="F22" s="3" t="s">
        <v>34</v>
      </c>
      <c r="G22" s="3" t="s">
        <v>42</v>
      </c>
      <c r="H22" s="3" t="s">
        <v>43</v>
      </c>
      <c r="I22" s="3" t="s">
        <v>44</v>
      </c>
    </row>
    <row r="23" spans="1:9" x14ac:dyDescent="0.3">
      <c r="A23" s="133" t="s">
        <v>40</v>
      </c>
      <c r="B23" s="134"/>
      <c r="C23" s="134"/>
      <c r="D23" s="134"/>
      <c r="E23" s="134"/>
      <c r="F23" s="29"/>
      <c r="G23" s="29"/>
      <c r="H23" s="29"/>
      <c r="I23" s="41"/>
    </row>
    <row r="24" spans="1:9" x14ac:dyDescent="0.3">
      <c r="A24" s="133" t="s">
        <v>41</v>
      </c>
      <c r="B24" s="134"/>
      <c r="C24" s="134"/>
      <c r="D24" s="134"/>
      <c r="E24" s="134"/>
      <c r="F24" s="29"/>
      <c r="G24" s="29"/>
      <c r="H24" s="29"/>
      <c r="I24" s="41"/>
    </row>
    <row r="25" spans="1:9" x14ac:dyDescent="0.3">
      <c r="A25" s="144" t="s">
        <v>2</v>
      </c>
      <c r="B25" s="139"/>
      <c r="C25" s="139"/>
      <c r="D25" s="139"/>
      <c r="E25" s="139"/>
      <c r="F25" s="28">
        <f t="shared" ref="F25:I25" si="3">F23-F24</f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</row>
    <row r="26" spans="1:9" x14ac:dyDescent="0.3">
      <c r="A26" s="144" t="s">
        <v>64</v>
      </c>
      <c r="B26" s="139"/>
      <c r="C26" s="139"/>
      <c r="D26" s="139"/>
      <c r="E26" s="139"/>
      <c r="F26" s="28">
        <f>F18+F25</f>
        <v>-6636.140000000014</v>
      </c>
      <c r="G26" s="28">
        <f t="shared" ref="G26:I26" si="4">G18+G25</f>
        <v>-11000</v>
      </c>
      <c r="H26" s="28">
        <f t="shared" si="4"/>
        <v>-11274.839999999967</v>
      </c>
      <c r="I26" s="28">
        <f t="shared" si="4"/>
        <v>-11556.600000000093</v>
      </c>
    </row>
    <row r="27" spans="1:9" ht="17.399999999999999" x14ac:dyDescent="0.3">
      <c r="A27" s="19"/>
      <c r="B27" s="20"/>
      <c r="C27" s="20"/>
      <c r="D27" s="20"/>
      <c r="E27" s="20"/>
      <c r="F27" s="20"/>
      <c r="G27" s="21"/>
      <c r="H27" s="21"/>
      <c r="I27" s="21"/>
    </row>
    <row r="28" spans="1:9" ht="15.6" x14ac:dyDescent="0.3">
      <c r="A28" s="135" t="s">
        <v>65</v>
      </c>
      <c r="B28" s="137"/>
      <c r="C28" s="137"/>
      <c r="D28" s="137"/>
      <c r="E28" s="137"/>
      <c r="F28" s="137"/>
      <c r="G28" s="137"/>
      <c r="H28" s="137"/>
      <c r="I28" s="137"/>
    </row>
    <row r="29" spans="1:9" ht="15.6" x14ac:dyDescent="0.3">
      <c r="A29" s="38"/>
      <c r="B29" s="39"/>
      <c r="C29" s="39"/>
      <c r="D29" s="39"/>
      <c r="E29" s="39"/>
      <c r="F29" s="39"/>
      <c r="G29" s="39"/>
      <c r="H29" s="39"/>
      <c r="I29" s="39"/>
    </row>
    <row r="30" spans="1:9" ht="26.4" x14ac:dyDescent="0.3">
      <c r="A30" s="24"/>
      <c r="B30" s="25"/>
      <c r="C30" s="25"/>
      <c r="D30" s="26"/>
      <c r="E30" s="27"/>
      <c r="F30" s="3" t="s">
        <v>34</v>
      </c>
      <c r="G30" s="3" t="s">
        <v>42</v>
      </c>
      <c r="H30" s="3" t="s">
        <v>43</v>
      </c>
      <c r="I30" s="3" t="s">
        <v>44</v>
      </c>
    </row>
    <row r="31" spans="1:9" ht="15" customHeight="1" x14ac:dyDescent="0.3">
      <c r="A31" s="147" t="s">
        <v>66</v>
      </c>
      <c r="B31" s="148"/>
      <c r="C31" s="148"/>
      <c r="D31" s="148"/>
      <c r="E31" s="149"/>
      <c r="F31" s="42">
        <v>6636.14</v>
      </c>
      <c r="G31" s="42">
        <v>11000</v>
      </c>
      <c r="H31" s="42">
        <v>11275</v>
      </c>
      <c r="I31" s="43">
        <v>11556.88</v>
      </c>
    </row>
    <row r="32" spans="1:9" ht="15" customHeight="1" x14ac:dyDescent="0.3">
      <c r="A32" s="144" t="s">
        <v>67</v>
      </c>
      <c r="B32" s="139"/>
      <c r="C32" s="139"/>
      <c r="D32" s="139"/>
      <c r="E32" s="139"/>
      <c r="F32" s="44">
        <f t="shared" ref="F32:G32" si="5">F26+F31</f>
        <v>-1.3642420526593924E-11</v>
      </c>
      <c r="G32" s="44">
        <f t="shared" si="5"/>
        <v>0</v>
      </c>
      <c r="H32" s="44">
        <v>0</v>
      </c>
      <c r="I32" s="45">
        <v>0</v>
      </c>
    </row>
    <row r="33" spans="1:9" ht="45" customHeight="1" x14ac:dyDescent="0.3">
      <c r="A33" s="138" t="s">
        <v>68</v>
      </c>
      <c r="B33" s="150"/>
      <c r="C33" s="150"/>
      <c r="D33" s="150"/>
      <c r="E33" s="151"/>
      <c r="F33" s="44">
        <f t="shared" ref="F33:I33" si="6">F18+F25+F31-F32</f>
        <v>0</v>
      </c>
      <c r="G33" s="44">
        <f t="shared" si="6"/>
        <v>0</v>
      </c>
      <c r="H33" s="44">
        <f t="shared" si="6"/>
        <v>0.16000000003259629</v>
      </c>
      <c r="I33" s="44">
        <f t="shared" si="6"/>
        <v>0.27999999990606739</v>
      </c>
    </row>
    <row r="34" spans="1:9" ht="15.6" x14ac:dyDescent="0.3">
      <c r="A34" s="46"/>
      <c r="B34" s="47"/>
      <c r="C34" s="47"/>
      <c r="D34" s="47"/>
      <c r="E34" s="47"/>
      <c r="F34" s="47"/>
      <c r="G34" s="47"/>
      <c r="H34" s="47"/>
      <c r="I34" s="47"/>
    </row>
    <row r="35" spans="1:9" ht="15.6" x14ac:dyDescent="0.3">
      <c r="A35" s="152" t="s">
        <v>62</v>
      </c>
      <c r="B35" s="152"/>
      <c r="C35" s="152"/>
      <c r="D35" s="152"/>
      <c r="E35" s="152"/>
      <c r="F35" s="152"/>
      <c r="G35" s="152"/>
      <c r="H35" s="152"/>
      <c r="I35" s="152"/>
    </row>
    <row r="36" spans="1:9" ht="17.399999999999999" x14ac:dyDescent="0.3">
      <c r="A36" s="48"/>
      <c r="B36" s="49"/>
      <c r="C36" s="49"/>
      <c r="D36" s="49"/>
      <c r="E36" s="49"/>
      <c r="F36" s="49"/>
      <c r="G36" s="50"/>
      <c r="H36" s="50"/>
      <c r="I36" s="50"/>
    </row>
    <row r="37" spans="1:9" ht="26.4" x14ac:dyDescent="0.3">
      <c r="A37" s="51"/>
      <c r="B37" s="52"/>
      <c r="C37" s="52"/>
      <c r="D37" s="53"/>
      <c r="E37" s="54"/>
      <c r="F37" s="55" t="s">
        <v>34</v>
      </c>
      <c r="G37" s="55" t="s">
        <v>42</v>
      </c>
      <c r="H37" s="55" t="s">
        <v>43</v>
      </c>
      <c r="I37" s="55" t="s">
        <v>44</v>
      </c>
    </row>
    <row r="38" spans="1:9" x14ac:dyDescent="0.3">
      <c r="A38" s="147" t="s">
        <v>66</v>
      </c>
      <c r="B38" s="148"/>
      <c r="C38" s="148"/>
      <c r="D38" s="148"/>
      <c r="E38" s="149"/>
      <c r="F38" s="42" t="e">
        <f>#REF!</f>
        <v>#REF!</v>
      </c>
      <c r="G38" s="42" t="e">
        <f>F41</f>
        <v>#REF!</v>
      </c>
      <c r="H38" s="42" t="e">
        <f>G41</f>
        <v>#REF!</v>
      </c>
      <c r="I38" s="43" t="e">
        <f>H41</f>
        <v>#REF!</v>
      </c>
    </row>
    <row r="39" spans="1:9" ht="28.5" customHeight="1" x14ac:dyDescent="0.3">
      <c r="A39" s="147" t="s">
        <v>69</v>
      </c>
      <c r="B39" s="148"/>
      <c r="C39" s="148"/>
      <c r="D39" s="148"/>
      <c r="E39" s="149"/>
      <c r="F39" s="42">
        <v>0</v>
      </c>
      <c r="G39" s="42">
        <v>0</v>
      </c>
      <c r="H39" s="42">
        <v>0</v>
      </c>
      <c r="I39" s="43">
        <v>0</v>
      </c>
    </row>
    <row r="40" spans="1:9" x14ac:dyDescent="0.3">
      <c r="A40" s="147" t="s">
        <v>70</v>
      </c>
      <c r="B40" s="153"/>
      <c r="C40" s="153"/>
      <c r="D40" s="153"/>
      <c r="E40" s="154"/>
      <c r="F40" s="42">
        <v>0</v>
      </c>
      <c r="G40" s="42">
        <v>0</v>
      </c>
      <c r="H40" s="42">
        <v>0</v>
      </c>
      <c r="I40" s="43">
        <v>0</v>
      </c>
    </row>
    <row r="41" spans="1:9" ht="15" customHeight="1" x14ac:dyDescent="0.3">
      <c r="A41" s="144" t="s">
        <v>67</v>
      </c>
      <c r="B41" s="139"/>
      <c r="C41" s="139"/>
      <c r="D41" s="139"/>
      <c r="E41" s="139"/>
      <c r="F41" s="30" t="e">
        <f t="shared" ref="F41:I41" si="7">F38-F39+F40</f>
        <v>#REF!</v>
      </c>
      <c r="G41" s="30" t="e">
        <f t="shared" si="7"/>
        <v>#REF!</v>
      </c>
      <c r="H41" s="30" t="e">
        <f t="shared" si="7"/>
        <v>#REF!</v>
      </c>
      <c r="I41" s="56" t="e">
        <f t="shared" si="7"/>
        <v>#REF!</v>
      </c>
    </row>
    <row r="42" spans="1:9" ht="17.25" customHeight="1" x14ac:dyDescent="0.3"/>
    <row r="43" spans="1:9" x14ac:dyDescent="0.3">
      <c r="A43" s="145" t="s">
        <v>36</v>
      </c>
      <c r="B43" s="146"/>
      <c r="C43" s="146"/>
      <c r="D43" s="146"/>
      <c r="E43" s="146"/>
      <c r="F43" s="146"/>
      <c r="G43" s="146"/>
      <c r="H43" s="146"/>
      <c r="I43" s="146"/>
    </row>
    <row r="44" spans="1:9" ht="9" customHeight="1" x14ac:dyDescent="0.3"/>
  </sheetData>
  <mergeCells count="24">
    <mergeCell ref="A43:I43"/>
    <mergeCell ref="A25:E25"/>
    <mergeCell ref="A26:E26"/>
    <mergeCell ref="A28:I28"/>
    <mergeCell ref="A31:E31"/>
    <mergeCell ref="A32:E32"/>
    <mergeCell ref="A33:E33"/>
    <mergeCell ref="A35:I35"/>
    <mergeCell ref="A38:E38"/>
    <mergeCell ref="A39:E39"/>
    <mergeCell ref="A40:E40"/>
    <mergeCell ref="A41:E41"/>
    <mergeCell ref="A24:E24"/>
    <mergeCell ref="A5:I5"/>
    <mergeCell ref="A7:I7"/>
    <mergeCell ref="A9:I9"/>
    <mergeCell ref="A12:E12"/>
    <mergeCell ref="A13:E13"/>
    <mergeCell ref="A14:E14"/>
    <mergeCell ref="A16:E16"/>
    <mergeCell ref="A17:E17"/>
    <mergeCell ref="A18:E18"/>
    <mergeCell ref="A20:I20"/>
    <mergeCell ref="A23:E2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topLeftCell="A15" workbookViewId="0">
      <selection activeCell="D17" sqref="D1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7" width="25.33203125" customWidth="1"/>
  </cols>
  <sheetData>
    <row r="1" spans="1:7" ht="42" customHeight="1" x14ac:dyDescent="0.3">
      <c r="A1" s="135" t="s">
        <v>31</v>
      </c>
      <c r="B1" s="135"/>
      <c r="C1" s="135"/>
      <c r="D1" s="135"/>
      <c r="E1" s="135"/>
      <c r="F1" s="135"/>
      <c r="G1" s="135"/>
    </row>
    <row r="2" spans="1:7" ht="18" customHeight="1" x14ac:dyDescent="0.3">
      <c r="A2" s="4"/>
      <c r="B2" s="4"/>
      <c r="C2" s="4"/>
      <c r="D2" s="4"/>
      <c r="E2" s="4"/>
      <c r="F2" s="4"/>
      <c r="G2" s="4"/>
    </row>
    <row r="3" spans="1:7" ht="15.75" customHeight="1" x14ac:dyDescent="0.3">
      <c r="A3" s="135" t="s">
        <v>18</v>
      </c>
      <c r="B3" s="135"/>
      <c r="C3" s="135"/>
      <c r="D3" s="135"/>
      <c r="E3" s="135"/>
      <c r="F3" s="135"/>
      <c r="G3" s="135"/>
    </row>
    <row r="4" spans="1:7" ht="17.399999999999999" x14ac:dyDescent="0.3">
      <c r="A4" s="4"/>
      <c r="B4" s="4"/>
      <c r="C4" s="4"/>
      <c r="D4" s="4"/>
      <c r="E4" s="4"/>
      <c r="F4" s="5"/>
      <c r="G4" s="5"/>
    </row>
    <row r="5" spans="1:7" ht="18" customHeight="1" x14ac:dyDescent="0.3">
      <c r="A5" s="135" t="s">
        <v>4</v>
      </c>
      <c r="B5" s="135"/>
      <c r="C5" s="135"/>
      <c r="D5" s="135"/>
      <c r="E5" s="135"/>
      <c r="F5" s="135"/>
      <c r="G5" s="135"/>
    </row>
    <row r="6" spans="1:7" ht="17.399999999999999" x14ac:dyDescent="0.3">
      <c r="A6" s="4"/>
      <c r="B6" s="4"/>
      <c r="C6" s="4"/>
      <c r="D6" s="4"/>
      <c r="E6" s="4"/>
      <c r="F6" s="5"/>
      <c r="G6" s="5"/>
    </row>
    <row r="7" spans="1:7" ht="15.75" customHeight="1" x14ac:dyDescent="0.3">
      <c r="A7" s="135" t="s">
        <v>45</v>
      </c>
      <c r="B7" s="135"/>
      <c r="C7" s="135"/>
      <c r="D7" s="135"/>
      <c r="E7" s="135"/>
      <c r="F7" s="135"/>
      <c r="G7" s="135"/>
    </row>
    <row r="8" spans="1:7" ht="17.399999999999999" x14ac:dyDescent="0.3">
      <c r="A8" s="4"/>
      <c r="B8" s="4"/>
      <c r="C8" s="4"/>
      <c r="D8" s="4"/>
      <c r="E8" s="4"/>
      <c r="F8" s="5"/>
      <c r="G8" s="5"/>
    </row>
    <row r="9" spans="1:7" ht="26.4" x14ac:dyDescent="0.3">
      <c r="A9" s="18" t="s">
        <v>5</v>
      </c>
      <c r="B9" s="17" t="s">
        <v>6</v>
      </c>
      <c r="C9" s="17" t="s">
        <v>3</v>
      </c>
      <c r="D9" s="18" t="s">
        <v>34</v>
      </c>
      <c r="E9" s="18" t="s">
        <v>32</v>
      </c>
      <c r="F9" s="18" t="s">
        <v>26</v>
      </c>
      <c r="G9" s="18" t="s">
        <v>33</v>
      </c>
    </row>
    <row r="10" spans="1:7" x14ac:dyDescent="0.3">
      <c r="A10" s="34"/>
      <c r="B10" s="35"/>
      <c r="C10" s="33" t="s">
        <v>0</v>
      </c>
      <c r="D10" s="60">
        <f>D11+D16</f>
        <v>928460.14</v>
      </c>
      <c r="E10" s="60">
        <f t="shared" ref="E10:G10" si="0">E11+E16</f>
        <v>1007576.4299999999</v>
      </c>
      <c r="F10" s="60">
        <f t="shared" si="0"/>
        <v>1032765.84075</v>
      </c>
      <c r="G10" s="60">
        <f t="shared" si="0"/>
        <v>1058584.98676875</v>
      </c>
    </row>
    <row r="11" spans="1:7" ht="15.75" customHeight="1" x14ac:dyDescent="0.3">
      <c r="A11" s="10">
        <v>6</v>
      </c>
      <c r="B11" s="10"/>
      <c r="C11" s="10" t="s">
        <v>7</v>
      </c>
      <c r="D11" s="61">
        <f>SUM(D12:D15)</f>
        <v>921824</v>
      </c>
      <c r="E11" s="61">
        <f t="shared" ref="E11:G11" si="1">SUM(E12:E15)</f>
        <v>996576.42999999993</v>
      </c>
      <c r="F11" s="61">
        <f t="shared" si="1"/>
        <v>1021490.84075</v>
      </c>
      <c r="G11" s="61">
        <f t="shared" si="1"/>
        <v>1047028.11176875</v>
      </c>
    </row>
    <row r="12" spans="1:7" ht="39.6" x14ac:dyDescent="0.3">
      <c r="A12" s="10"/>
      <c r="B12" s="14">
        <v>63</v>
      </c>
      <c r="C12" s="14" t="s">
        <v>27</v>
      </c>
      <c r="D12" s="62">
        <v>795474.15</v>
      </c>
      <c r="E12" s="62">
        <v>878990</v>
      </c>
      <c r="F12" s="62">
        <f>E12+(E12*2.5/100)</f>
        <v>900964.75</v>
      </c>
      <c r="G12" s="62">
        <f>F12+(F12*2.5/100)</f>
        <v>923488.86875000002</v>
      </c>
    </row>
    <row r="13" spans="1:7" ht="52.8" x14ac:dyDescent="0.3">
      <c r="A13" s="10"/>
      <c r="B13" s="11">
        <v>65</v>
      </c>
      <c r="C13" s="57" t="s">
        <v>71</v>
      </c>
      <c r="D13" s="62">
        <v>18581.189999999999</v>
      </c>
      <c r="E13" s="62">
        <v>3450</v>
      </c>
      <c r="F13" s="62">
        <f t="shared" ref="F13:G17" si="2">E13+(E13*2.5/100)</f>
        <v>3536.25</v>
      </c>
      <c r="G13" s="62">
        <f t="shared" si="2"/>
        <v>3624.65625</v>
      </c>
    </row>
    <row r="14" spans="1:7" ht="39.6" x14ac:dyDescent="0.3">
      <c r="A14" s="10"/>
      <c r="B14" s="14">
        <v>66</v>
      </c>
      <c r="C14" s="57" t="s">
        <v>72</v>
      </c>
      <c r="D14" s="62">
        <v>9290.6</v>
      </c>
      <c r="E14" s="62">
        <v>14200</v>
      </c>
      <c r="F14" s="62">
        <f t="shared" si="2"/>
        <v>14555</v>
      </c>
      <c r="G14" s="62">
        <f t="shared" si="2"/>
        <v>14918.875</v>
      </c>
    </row>
    <row r="15" spans="1:7" ht="39.6" x14ac:dyDescent="0.3">
      <c r="A15" s="11"/>
      <c r="B15" s="11">
        <v>67</v>
      </c>
      <c r="C15" s="14" t="s">
        <v>28</v>
      </c>
      <c r="D15" s="62">
        <v>98478.06</v>
      </c>
      <c r="E15" s="62">
        <v>99936.43</v>
      </c>
      <c r="F15" s="62">
        <f t="shared" si="2"/>
        <v>102434.84074999999</v>
      </c>
      <c r="G15" s="62">
        <f t="shared" si="2"/>
        <v>104995.71176874998</v>
      </c>
    </row>
    <row r="16" spans="1:7" x14ac:dyDescent="0.3">
      <c r="A16" s="13">
        <v>9</v>
      </c>
      <c r="B16" s="13"/>
      <c r="C16" s="22" t="s">
        <v>75</v>
      </c>
      <c r="D16" s="61">
        <f>D17</f>
        <v>6636.14</v>
      </c>
      <c r="E16" s="61">
        <f t="shared" ref="E16:G16" si="3">SUM(E17)</f>
        <v>11000</v>
      </c>
      <c r="F16" s="61">
        <f t="shared" si="3"/>
        <v>11275</v>
      </c>
      <c r="G16" s="61">
        <f t="shared" si="3"/>
        <v>11556.875</v>
      </c>
    </row>
    <row r="17" spans="1:7" x14ac:dyDescent="0.3">
      <c r="A17" s="14"/>
      <c r="B17" s="14">
        <v>92</v>
      </c>
      <c r="C17" s="23" t="s">
        <v>77</v>
      </c>
      <c r="D17" s="62">
        <v>6636.14</v>
      </c>
      <c r="E17" s="62">
        <v>11000</v>
      </c>
      <c r="F17" s="62">
        <f t="shared" si="2"/>
        <v>11275</v>
      </c>
      <c r="G17" s="62">
        <f t="shared" si="2"/>
        <v>11556.875</v>
      </c>
    </row>
    <row r="22" spans="1:7" ht="15.6" x14ac:dyDescent="0.3">
      <c r="A22" s="135" t="s">
        <v>46</v>
      </c>
      <c r="B22" s="155"/>
      <c r="C22" s="155"/>
      <c r="D22" s="155"/>
      <c r="E22" s="155"/>
      <c r="F22" s="155"/>
      <c r="G22" s="155"/>
    </row>
    <row r="23" spans="1:7" ht="17.399999999999999" x14ac:dyDescent="0.3">
      <c r="A23" s="4"/>
      <c r="B23" s="4"/>
      <c r="C23" s="4"/>
      <c r="D23" s="4"/>
      <c r="E23" s="4"/>
      <c r="F23" s="5"/>
      <c r="G23" s="5"/>
    </row>
    <row r="24" spans="1:7" ht="26.4" x14ac:dyDescent="0.3">
      <c r="A24" s="18" t="s">
        <v>5</v>
      </c>
      <c r="B24" s="17" t="s">
        <v>6</v>
      </c>
      <c r="C24" s="17" t="s">
        <v>8</v>
      </c>
      <c r="D24" s="18" t="s">
        <v>34</v>
      </c>
      <c r="E24" s="18" t="s">
        <v>32</v>
      </c>
      <c r="F24" s="18" t="s">
        <v>26</v>
      </c>
      <c r="G24" s="18" t="s">
        <v>33</v>
      </c>
    </row>
    <row r="25" spans="1:7" x14ac:dyDescent="0.3">
      <c r="A25" s="34"/>
      <c r="B25" s="35"/>
      <c r="C25" s="33" t="s">
        <v>1</v>
      </c>
      <c r="D25" s="60">
        <f>D26+D32</f>
        <v>928460.14</v>
      </c>
      <c r="E25" s="60">
        <f t="shared" ref="E25:G25" si="4">E26+E32</f>
        <v>1007576.4299999999</v>
      </c>
      <c r="F25" s="60">
        <f t="shared" si="4"/>
        <v>1032765.84</v>
      </c>
      <c r="G25" s="60">
        <f t="shared" si="4"/>
        <v>1058584.99</v>
      </c>
    </row>
    <row r="26" spans="1:7" ht="15.75" customHeight="1" x14ac:dyDescent="0.3">
      <c r="A26" s="10">
        <v>3</v>
      </c>
      <c r="B26" s="10"/>
      <c r="C26" s="10" t="s">
        <v>9</v>
      </c>
      <c r="D26" s="61">
        <f>SUM(D27:D30)</f>
        <v>911604.34</v>
      </c>
      <c r="E26" s="61">
        <f>SUM(E27:E31)</f>
        <v>986076.42999999993</v>
      </c>
      <c r="F26" s="61">
        <f t="shared" ref="F26:G26" si="5">SUM(F27:F31)</f>
        <v>1010728.34</v>
      </c>
      <c r="G26" s="61">
        <f t="shared" si="5"/>
        <v>1035996.55</v>
      </c>
    </row>
    <row r="27" spans="1:7" ht="15.75" customHeight="1" x14ac:dyDescent="0.3">
      <c r="A27" s="10"/>
      <c r="B27" s="14">
        <v>31</v>
      </c>
      <c r="C27" s="14" t="s">
        <v>10</v>
      </c>
      <c r="D27" s="62">
        <v>712721.48</v>
      </c>
      <c r="E27" s="62">
        <v>739950</v>
      </c>
      <c r="F27" s="62">
        <v>758448.75</v>
      </c>
      <c r="G27" s="62">
        <v>777409.97</v>
      </c>
    </row>
    <row r="28" spans="1:7" x14ac:dyDescent="0.3">
      <c r="A28" s="11"/>
      <c r="B28" s="11">
        <v>32</v>
      </c>
      <c r="C28" s="11" t="s">
        <v>21</v>
      </c>
      <c r="D28" s="62">
        <v>185544.22</v>
      </c>
      <c r="E28" s="62">
        <v>230636.43</v>
      </c>
      <c r="F28" s="62">
        <v>236402.34</v>
      </c>
      <c r="G28" s="62">
        <v>242312.4</v>
      </c>
    </row>
    <row r="29" spans="1:7" x14ac:dyDescent="0.3">
      <c r="A29" s="11"/>
      <c r="B29" s="11">
        <v>34</v>
      </c>
      <c r="C29" s="11" t="s">
        <v>73</v>
      </c>
      <c r="D29" s="62">
        <v>66.36</v>
      </c>
      <c r="E29" s="62">
        <v>70</v>
      </c>
      <c r="F29" s="62">
        <v>71.75</v>
      </c>
      <c r="G29" s="62">
        <v>73.540000000000006</v>
      </c>
    </row>
    <row r="30" spans="1:7" ht="39.6" x14ac:dyDescent="0.3">
      <c r="A30" s="11"/>
      <c r="B30" s="11">
        <v>37</v>
      </c>
      <c r="C30" s="57" t="s">
        <v>74</v>
      </c>
      <c r="D30" s="62">
        <v>13272.28</v>
      </c>
      <c r="E30" s="62">
        <v>15000</v>
      </c>
      <c r="F30" s="62">
        <v>15375</v>
      </c>
      <c r="G30" s="62">
        <v>15759.38</v>
      </c>
    </row>
    <row r="31" spans="1:7" x14ac:dyDescent="0.3">
      <c r="A31" s="11"/>
      <c r="B31" s="11">
        <v>38</v>
      </c>
      <c r="C31" s="57" t="s">
        <v>76</v>
      </c>
      <c r="D31" s="62">
        <v>0</v>
      </c>
      <c r="E31" s="62">
        <v>420</v>
      </c>
      <c r="F31" s="62">
        <v>430.5</v>
      </c>
      <c r="G31" s="62">
        <v>441.26</v>
      </c>
    </row>
    <row r="32" spans="1:7" ht="26.4" x14ac:dyDescent="0.3">
      <c r="A32" s="13">
        <v>4</v>
      </c>
      <c r="B32" s="13"/>
      <c r="C32" s="22" t="s">
        <v>11</v>
      </c>
      <c r="D32" s="96">
        <f>SUM(D33:D34)</f>
        <v>16855.8</v>
      </c>
      <c r="E32" s="96">
        <f t="shared" ref="E32:G32" si="6">SUM(E33:E34)</f>
        <v>21500</v>
      </c>
      <c r="F32" s="96">
        <f t="shared" si="6"/>
        <v>22037.5</v>
      </c>
      <c r="G32" s="96">
        <f t="shared" si="6"/>
        <v>22588.44</v>
      </c>
    </row>
    <row r="33" spans="1:7" ht="39.6" x14ac:dyDescent="0.3">
      <c r="A33" s="14"/>
      <c r="B33" s="14">
        <v>41</v>
      </c>
      <c r="C33" s="23" t="s">
        <v>12</v>
      </c>
      <c r="D33" s="97">
        <v>0</v>
      </c>
      <c r="E33" s="62">
        <v>0</v>
      </c>
      <c r="F33" s="62">
        <v>0</v>
      </c>
      <c r="G33" s="67">
        <v>0</v>
      </c>
    </row>
    <row r="34" spans="1:7" ht="43.2" x14ac:dyDescent="0.3">
      <c r="A34" s="58"/>
      <c r="B34" s="15">
        <v>42</v>
      </c>
      <c r="C34" s="59" t="s">
        <v>29</v>
      </c>
      <c r="D34" s="68">
        <v>16855.8</v>
      </c>
      <c r="E34" s="68">
        <v>21500</v>
      </c>
      <c r="F34" s="68">
        <v>22037.5</v>
      </c>
      <c r="G34" s="68">
        <v>22588.44</v>
      </c>
    </row>
  </sheetData>
  <mergeCells count="5">
    <mergeCell ref="A22:G22"/>
    <mergeCell ref="A1:G1"/>
    <mergeCell ref="A3:G3"/>
    <mergeCell ref="A5:G5"/>
    <mergeCell ref="A7:G7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3"/>
  <sheetViews>
    <sheetView tabSelected="1" workbookViewId="0">
      <selection activeCell="B14" sqref="B14"/>
    </sheetView>
  </sheetViews>
  <sheetFormatPr defaultRowHeight="14.4" x14ac:dyDescent="0.3"/>
  <cols>
    <col min="1" max="5" width="25.33203125" customWidth="1"/>
  </cols>
  <sheetData>
    <row r="1" spans="1:5" ht="42" customHeight="1" x14ac:dyDescent="0.3">
      <c r="A1" s="135" t="s">
        <v>31</v>
      </c>
      <c r="B1" s="135"/>
      <c r="C1" s="135"/>
      <c r="D1" s="135"/>
      <c r="E1" s="135"/>
    </row>
    <row r="2" spans="1:5" ht="18" customHeight="1" x14ac:dyDescent="0.3">
      <c r="A2" s="4"/>
      <c r="B2" s="4"/>
      <c r="C2" s="4"/>
      <c r="D2" s="4"/>
      <c r="E2" s="4"/>
    </row>
    <row r="3" spans="1:5" ht="15.75" customHeight="1" x14ac:dyDescent="0.3">
      <c r="A3" s="135" t="s">
        <v>18</v>
      </c>
      <c r="B3" s="135"/>
      <c r="C3" s="135"/>
      <c r="D3" s="135"/>
      <c r="E3" s="135"/>
    </row>
    <row r="4" spans="1:5" ht="17.399999999999999" x14ac:dyDescent="0.3">
      <c r="B4" s="4"/>
      <c r="C4" s="4"/>
      <c r="D4" s="5"/>
      <c r="E4" s="5"/>
    </row>
    <row r="5" spans="1:5" ht="18" customHeight="1" x14ac:dyDescent="0.3">
      <c r="A5" s="135" t="s">
        <v>4</v>
      </c>
      <c r="B5" s="135"/>
      <c r="C5" s="135"/>
      <c r="D5" s="135"/>
      <c r="E5" s="135"/>
    </row>
    <row r="6" spans="1:5" ht="17.399999999999999" x14ac:dyDescent="0.3">
      <c r="A6" s="4"/>
      <c r="B6" s="4"/>
      <c r="C6" s="4"/>
      <c r="D6" s="5"/>
      <c r="E6" s="5"/>
    </row>
    <row r="7" spans="1:5" ht="15.75" customHeight="1" x14ac:dyDescent="0.3">
      <c r="A7" s="135" t="s">
        <v>47</v>
      </c>
      <c r="B7" s="135"/>
      <c r="C7" s="135"/>
      <c r="D7" s="135"/>
      <c r="E7" s="135"/>
    </row>
    <row r="8" spans="1:5" ht="17.399999999999999" x14ac:dyDescent="0.3">
      <c r="A8" s="4"/>
      <c r="B8" s="4"/>
      <c r="C8" s="4"/>
      <c r="D8" s="5"/>
      <c r="E8" s="5"/>
    </row>
    <row r="9" spans="1:5" ht="26.4" x14ac:dyDescent="0.3">
      <c r="A9" s="18" t="s">
        <v>49</v>
      </c>
      <c r="B9" s="18" t="s">
        <v>34</v>
      </c>
      <c r="C9" s="18" t="s">
        <v>32</v>
      </c>
      <c r="D9" s="18" t="s">
        <v>26</v>
      </c>
      <c r="E9" s="18" t="s">
        <v>33</v>
      </c>
    </row>
    <row r="10" spans="1:5" x14ac:dyDescent="0.3">
      <c r="A10" s="36" t="s">
        <v>0</v>
      </c>
      <c r="B10" s="60">
        <v>696900</v>
      </c>
      <c r="C10" s="60">
        <v>729574</v>
      </c>
      <c r="D10" s="60">
        <v>747814</v>
      </c>
      <c r="E10" s="60">
        <f>E13+E15+E19</f>
        <v>766509.19</v>
      </c>
    </row>
    <row r="11" spans="1:5" x14ac:dyDescent="0.3">
      <c r="A11" s="22" t="s">
        <v>52</v>
      </c>
      <c r="B11" s="34">
        <v>0</v>
      </c>
      <c r="C11" s="60">
        <f>SUM(C12)</f>
        <v>0</v>
      </c>
      <c r="D11" s="60">
        <f t="shared" ref="D11:E11" si="0">SUM(D12)</f>
        <v>0</v>
      </c>
      <c r="E11" s="60">
        <f t="shared" si="0"/>
        <v>0</v>
      </c>
    </row>
    <row r="12" spans="1:5" x14ac:dyDescent="0.3">
      <c r="A12" s="12" t="s">
        <v>53</v>
      </c>
      <c r="B12" s="62">
        <v>0</v>
      </c>
      <c r="C12" s="62">
        <v>0</v>
      </c>
      <c r="D12" s="62">
        <v>0</v>
      </c>
      <c r="E12" s="62">
        <v>0</v>
      </c>
    </row>
    <row r="13" spans="1:5" x14ac:dyDescent="0.3">
      <c r="A13" s="65" t="s">
        <v>54</v>
      </c>
      <c r="B13" s="61">
        <v>7000</v>
      </c>
      <c r="C13" s="61">
        <v>7000</v>
      </c>
      <c r="D13" s="61">
        <v>7175</v>
      </c>
      <c r="E13" s="61">
        <v>7354</v>
      </c>
    </row>
    <row r="14" spans="1:5" x14ac:dyDescent="0.3">
      <c r="A14" s="12" t="s">
        <v>79</v>
      </c>
      <c r="B14" s="62">
        <v>7000</v>
      </c>
      <c r="C14" s="62">
        <v>7000</v>
      </c>
      <c r="D14" s="62">
        <v>7175</v>
      </c>
      <c r="E14" s="62">
        <v>7354</v>
      </c>
    </row>
    <row r="15" spans="1:5" ht="26.4" x14ac:dyDescent="0.3">
      <c r="A15" s="10" t="s">
        <v>51</v>
      </c>
      <c r="B15" s="61">
        <f>SUM(B16:B18)</f>
        <v>83146.87</v>
      </c>
      <c r="C15" s="61">
        <f>SUM(C16:C18)</f>
        <v>80374</v>
      </c>
      <c r="D15" s="61">
        <f t="shared" ref="D15:E15" si="1">SUM(D16:D18)</f>
        <v>82383.5</v>
      </c>
      <c r="E15" s="61">
        <f t="shared" si="1"/>
        <v>84442.19</v>
      </c>
    </row>
    <row r="16" spans="1:5" ht="26.4" x14ac:dyDescent="0.3">
      <c r="A16" s="16" t="s">
        <v>78</v>
      </c>
      <c r="B16" s="62">
        <v>4000</v>
      </c>
      <c r="C16" s="62">
        <v>2000</v>
      </c>
      <c r="D16" s="62">
        <v>2050</v>
      </c>
      <c r="E16" s="62">
        <v>2101</v>
      </c>
    </row>
    <row r="17" spans="1:5" ht="30.75" customHeight="1" x14ac:dyDescent="0.3">
      <c r="A17" s="16" t="s">
        <v>83</v>
      </c>
      <c r="B17" s="62">
        <v>6453.87</v>
      </c>
      <c r="C17" s="62">
        <v>3500</v>
      </c>
      <c r="D17" s="62">
        <v>3587.5</v>
      </c>
      <c r="E17" s="62">
        <v>3677.19</v>
      </c>
    </row>
    <row r="18" spans="1:5" ht="26.4" x14ac:dyDescent="0.3">
      <c r="A18" s="16" t="s">
        <v>82</v>
      </c>
      <c r="B18" s="62">
        <v>72693</v>
      </c>
      <c r="C18" s="62">
        <v>74874</v>
      </c>
      <c r="D18" s="62">
        <v>76746</v>
      </c>
      <c r="E18" s="62">
        <v>78664</v>
      </c>
    </row>
    <row r="19" spans="1:5" x14ac:dyDescent="0.3">
      <c r="A19" s="36" t="s">
        <v>50</v>
      </c>
      <c r="B19" s="61">
        <f>SUM(B20:B22)</f>
        <v>604753</v>
      </c>
      <c r="C19" s="61">
        <f t="shared" ref="C19:E19" si="2">SUM(C20:C21)</f>
        <v>642200</v>
      </c>
      <c r="D19" s="61">
        <f t="shared" si="2"/>
        <v>658255</v>
      </c>
      <c r="E19" s="61">
        <f t="shared" si="2"/>
        <v>674713</v>
      </c>
    </row>
    <row r="20" spans="1:5" x14ac:dyDescent="0.3">
      <c r="A20" s="12" t="s">
        <v>80</v>
      </c>
      <c r="B20" s="62">
        <v>593941</v>
      </c>
      <c r="C20" s="62">
        <v>642200</v>
      </c>
      <c r="D20" s="62">
        <v>658255</v>
      </c>
      <c r="E20" s="67">
        <v>674713</v>
      </c>
    </row>
    <row r="21" spans="1:5" x14ac:dyDescent="0.3">
      <c r="A21" s="64" t="s">
        <v>81</v>
      </c>
      <c r="B21" s="68">
        <v>1500</v>
      </c>
      <c r="C21" s="68">
        <v>0</v>
      </c>
      <c r="D21" s="68">
        <v>0</v>
      </c>
      <c r="E21" s="68">
        <v>0</v>
      </c>
    </row>
    <row r="22" spans="1:5" x14ac:dyDescent="0.3">
      <c r="A22" s="64" t="s">
        <v>124</v>
      </c>
      <c r="B22" s="68">
        <v>9312</v>
      </c>
      <c r="C22" s="68">
        <v>0</v>
      </c>
      <c r="D22" s="68">
        <v>0</v>
      </c>
      <c r="E22" s="68">
        <v>0</v>
      </c>
    </row>
    <row r="23" spans="1:5" x14ac:dyDescent="0.3">
      <c r="A23" s="99" t="s">
        <v>122</v>
      </c>
      <c r="B23" s="96">
        <v>2000</v>
      </c>
      <c r="C23" s="68">
        <v>0</v>
      </c>
      <c r="D23" s="68">
        <v>0</v>
      </c>
      <c r="E23" s="68">
        <v>0</v>
      </c>
    </row>
    <row r="24" spans="1:5" x14ac:dyDescent="0.3">
      <c r="A24" s="64" t="s">
        <v>123</v>
      </c>
      <c r="B24" s="68">
        <v>2000</v>
      </c>
      <c r="C24" s="68">
        <v>0</v>
      </c>
      <c r="D24" s="68">
        <v>0</v>
      </c>
      <c r="E24" s="68">
        <v>0</v>
      </c>
    </row>
    <row r="26" spans="1:5" ht="15.75" customHeight="1" x14ac:dyDescent="0.3">
      <c r="A26" s="135" t="s">
        <v>48</v>
      </c>
      <c r="B26" s="135"/>
      <c r="C26" s="135"/>
      <c r="D26" s="135"/>
      <c r="E26" s="135"/>
    </row>
    <row r="27" spans="1:5" ht="17.399999999999999" x14ac:dyDescent="0.3">
      <c r="A27" s="4"/>
      <c r="B27" s="4"/>
      <c r="C27" s="4"/>
      <c r="D27" s="5"/>
      <c r="E27" s="5"/>
    </row>
    <row r="28" spans="1:5" ht="26.4" x14ac:dyDescent="0.3">
      <c r="A28" s="18" t="s">
        <v>49</v>
      </c>
      <c r="B28" s="18" t="s">
        <v>34</v>
      </c>
      <c r="C28" s="18" t="s">
        <v>32</v>
      </c>
      <c r="D28" s="18" t="s">
        <v>26</v>
      </c>
      <c r="E28" s="18" t="s">
        <v>33</v>
      </c>
    </row>
    <row r="29" spans="1:5" x14ac:dyDescent="0.3">
      <c r="A29" s="36" t="s">
        <v>1</v>
      </c>
      <c r="B29" s="60">
        <f>B32+B34++B38+B42</f>
        <v>696900</v>
      </c>
      <c r="C29" s="60">
        <f>C30+C32+C34+C38</f>
        <v>729574</v>
      </c>
      <c r="D29" s="60">
        <f t="shared" ref="D29:E29" si="3">D30+D32+D34+D38</f>
        <v>747814</v>
      </c>
      <c r="E29" s="60">
        <f t="shared" si="3"/>
        <v>766509</v>
      </c>
    </row>
    <row r="30" spans="1:5" ht="15.75" customHeight="1" x14ac:dyDescent="0.3">
      <c r="A30" s="22" t="s">
        <v>52</v>
      </c>
      <c r="B30" s="34">
        <v>0</v>
      </c>
      <c r="C30" s="60">
        <f>SUM(C31)</f>
        <v>0</v>
      </c>
      <c r="D30" s="60">
        <f t="shared" ref="D30:E30" si="4">SUM(D31)</f>
        <v>0</v>
      </c>
      <c r="E30" s="60">
        <f t="shared" si="4"/>
        <v>0</v>
      </c>
    </row>
    <row r="31" spans="1:5" x14ac:dyDescent="0.3">
      <c r="A31" s="12" t="s">
        <v>53</v>
      </c>
      <c r="B31" s="8">
        <v>0</v>
      </c>
      <c r="C31" s="62">
        <v>0</v>
      </c>
      <c r="D31" s="62">
        <v>0</v>
      </c>
      <c r="E31" s="62">
        <v>0</v>
      </c>
    </row>
    <row r="32" spans="1:5" x14ac:dyDescent="0.3">
      <c r="A32" s="65" t="s">
        <v>54</v>
      </c>
      <c r="B32" s="61">
        <f>B33</f>
        <v>7000</v>
      </c>
      <c r="C32" s="61">
        <f>SUM(C33)</f>
        <v>7000</v>
      </c>
      <c r="D32" s="61">
        <f t="shared" ref="D32" si="5">SUM(D33)</f>
        <v>7175</v>
      </c>
      <c r="E32" s="61">
        <f t="shared" ref="E32" si="6">SUM(E33)</f>
        <v>7354</v>
      </c>
    </row>
    <row r="33" spans="1:5" x14ac:dyDescent="0.3">
      <c r="A33" s="12" t="s">
        <v>79</v>
      </c>
      <c r="B33" s="62">
        <v>7000</v>
      </c>
      <c r="C33" s="62">
        <v>7000</v>
      </c>
      <c r="D33" s="62">
        <v>7175</v>
      </c>
      <c r="E33" s="62">
        <v>7354</v>
      </c>
    </row>
    <row r="34" spans="1:5" ht="26.4" x14ac:dyDescent="0.3">
      <c r="A34" s="10" t="s">
        <v>51</v>
      </c>
      <c r="B34" s="61">
        <f>SUM(B35:B37)</f>
        <v>83147</v>
      </c>
      <c r="C34" s="61">
        <f>SUM(C35:C37)</f>
        <v>80374</v>
      </c>
      <c r="D34" s="61">
        <f t="shared" ref="D34" si="7">SUM(D35:D37)</f>
        <v>82384</v>
      </c>
      <c r="E34" s="61">
        <f t="shared" ref="E34" si="8">SUM(E35:E37)</f>
        <v>84442</v>
      </c>
    </row>
    <row r="35" spans="1:5" ht="26.4" x14ac:dyDescent="0.3">
      <c r="A35" s="16" t="s">
        <v>78</v>
      </c>
      <c r="B35" s="62">
        <v>4000</v>
      </c>
      <c r="C35" s="62">
        <v>2000</v>
      </c>
      <c r="D35" s="62">
        <v>2050</v>
      </c>
      <c r="E35" s="62">
        <v>2101</v>
      </c>
    </row>
    <row r="36" spans="1:5" ht="26.4" x14ac:dyDescent="0.3">
      <c r="A36" s="16" t="s">
        <v>83</v>
      </c>
      <c r="B36" s="62">
        <v>6454</v>
      </c>
      <c r="C36" s="62">
        <v>3500</v>
      </c>
      <c r="D36" s="62">
        <v>3588</v>
      </c>
      <c r="E36" s="62">
        <v>3677</v>
      </c>
    </row>
    <row r="37" spans="1:5" ht="26.4" x14ac:dyDescent="0.3">
      <c r="A37" s="16" t="s">
        <v>82</v>
      </c>
      <c r="B37" s="62">
        <v>72693</v>
      </c>
      <c r="C37" s="62">
        <v>74874</v>
      </c>
      <c r="D37" s="62">
        <v>76746</v>
      </c>
      <c r="E37" s="62">
        <v>78664</v>
      </c>
    </row>
    <row r="38" spans="1:5" x14ac:dyDescent="0.3">
      <c r="A38" s="36" t="s">
        <v>50</v>
      </c>
      <c r="B38" s="61">
        <f>SUM(B39:B41)</f>
        <v>604753</v>
      </c>
      <c r="C38" s="61">
        <f t="shared" ref="C38" si="9">SUM(C39:C40)</f>
        <v>642200</v>
      </c>
      <c r="D38" s="61">
        <f t="shared" ref="D38" si="10">SUM(D39:D40)</f>
        <v>658255</v>
      </c>
      <c r="E38" s="61">
        <f t="shared" ref="E38" si="11">SUM(E39:E40)</f>
        <v>674713</v>
      </c>
    </row>
    <row r="39" spans="1:5" x14ac:dyDescent="0.3">
      <c r="A39" s="12" t="s">
        <v>80</v>
      </c>
      <c r="B39" s="62">
        <v>593941</v>
      </c>
      <c r="C39" s="62">
        <v>642200</v>
      </c>
      <c r="D39" s="62">
        <v>658255</v>
      </c>
      <c r="E39" s="67">
        <v>674713</v>
      </c>
    </row>
    <row r="40" spans="1:5" x14ac:dyDescent="0.3">
      <c r="A40" s="64" t="s">
        <v>81</v>
      </c>
      <c r="B40" s="68">
        <v>1500</v>
      </c>
      <c r="C40" s="68">
        <v>0</v>
      </c>
      <c r="D40" s="68">
        <v>0</v>
      </c>
      <c r="E40" s="68">
        <v>0</v>
      </c>
    </row>
    <row r="41" spans="1:5" x14ac:dyDescent="0.3">
      <c r="A41" s="100" t="s">
        <v>125</v>
      </c>
      <c r="B41" s="101">
        <v>9312</v>
      </c>
      <c r="C41" s="104">
        <v>0</v>
      </c>
      <c r="D41" s="104">
        <v>0</v>
      </c>
      <c r="E41" s="104">
        <v>0</v>
      </c>
    </row>
    <row r="42" spans="1:5" x14ac:dyDescent="0.3">
      <c r="A42" s="102" t="s">
        <v>122</v>
      </c>
      <c r="B42" s="103">
        <v>2000</v>
      </c>
      <c r="C42" s="104">
        <v>0</v>
      </c>
      <c r="D42" s="104">
        <v>0</v>
      </c>
      <c r="E42" s="104">
        <v>0</v>
      </c>
    </row>
    <row r="43" spans="1:5" x14ac:dyDescent="0.3">
      <c r="A43" s="58" t="s">
        <v>126</v>
      </c>
      <c r="B43" s="101">
        <v>2000</v>
      </c>
      <c r="C43" s="104">
        <v>0</v>
      </c>
      <c r="D43" s="104">
        <v>0</v>
      </c>
      <c r="E43" s="104">
        <v>0</v>
      </c>
    </row>
  </sheetData>
  <mergeCells count="5">
    <mergeCell ref="A1:E1"/>
    <mergeCell ref="A3:E3"/>
    <mergeCell ref="A5:E5"/>
    <mergeCell ref="A7:E7"/>
    <mergeCell ref="A26:E26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3"/>
  <sheetViews>
    <sheetView topLeftCell="A4" workbookViewId="0">
      <selection activeCell="C11" sqref="C11"/>
    </sheetView>
  </sheetViews>
  <sheetFormatPr defaultRowHeight="14.4" x14ac:dyDescent="0.3"/>
  <cols>
    <col min="1" max="1" width="37.6640625" customWidth="1"/>
    <col min="2" max="5" width="25.33203125" customWidth="1"/>
  </cols>
  <sheetData>
    <row r="1" spans="1:5" ht="42" customHeight="1" x14ac:dyDescent="0.3">
      <c r="A1" s="135" t="s">
        <v>31</v>
      </c>
      <c r="B1" s="135"/>
      <c r="C1" s="135"/>
      <c r="D1" s="135"/>
      <c r="E1" s="135"/>
    </row>
    <row r="2" spans="1:5" ht="18" customHeight="1" x14ac:dyDescent="0.3">
      <c r="A2" s="4"/>
      <c r="B2" s="4"/>
      <c r="C2" s="4"/>
      <c r="D2" s="4"/>
      <c r="E2" s="4"/>
    </row>
    <row r="3" spans="1:5" ht="15.6" x14ac:dyDescent="0.3">
      <c r="A3" s="135" t="s">
        <v>18</v>
      </c>
      <c r="B3" s="135"/>
      <c r="C3" s="135"/>
      <c r="D3" s="136"/>
      <c r="E3" s="136"/>
    </row>
    <row r="4" spans="1:5" ht="17.399999999999999" x14ac:dyDescent="0.3">
      <c r="A4" s="4"/>
      <c r="B4" s="4"/>
      <c r="C4" s="4"/>
      <c r="D4" s="5"/>
      <c r="E4" s="5"/>
    </row>
    <row r="5" spans="1:5" ht="18" customHeight="1" x14ac:dyDescent="0.3">
      <c r="A5" s="135" t="s">
        <v>4</v>
      </c>
      <c r="B5" s="137"/>
      <c r="C5" s="137"/>
      <c r="D5" s="137"/>
      <c r="E5" s="137"/>
    </row>
    <row r="6" spans="1:5" ht="17.399999999999999" x14ac:dyDescent="0.3">
      <c r="A6" s="4"/>
      <c r="B6" s="4"/>
      <c r="C6" s="4"/>
      <c r="D6" s="5"/>
      <c r="E6" s="5"/>
    </row>
    <row r="7" spans="1:5" ht="15.6" x14ac:dyDescent="0.3">
      <c r="A7" s="135" t="s">
        <v>13</v>
      </c>
      <c r="B7" s="155"/>
      <c r="C7" s="155"/>
      <c r="D7" s="155"/>
      <c r="E7" s="155"/>
    </row>
    <row r="8" spans="1:5" ht="17.399999999999999" x14ac:dyDescent="0.3">
      <c r="A8" s="4"/>
      <c r="B8" s="4"/>
      <c r="C8" s="4"/>
      <c r="D8" s="5"/>
      <c r="E8" s="5"/>
    </row>
    <row r="9" spans="1:5" ht="26.4" x14ac:dyDescent="0.3">
      <c r="A9" s="18" t="s">
        <v>49</v>
      </c>
      <c r="B9" s="18" t="s">
        <v>34</v>
      </c>
      <c r="C9" s="18" t="s">
        <v>32</v>
      </c>
      <c r="D9" s="18" t="s">
        <v>26</v>
      </c>
      <c r="E9" s="18" t="s">
        <v>33</v>
      </c>
    </row>
    <row r="10" spans="1:5" ht="28.5" customHeight="1" x14ac:dyDescent="0.3">
      <c r="A10" s="10" t="s">
        <v>14</v>
      </c>
      <c r="B10" s="66">
        <v>696900</v>
      </c>
      <c r="C10" s="66">
        <v>729574</v>
      </c>
      <c r="D10" s="66">
        <v>747814</v>
      </c>
      <c r="E10" s="66">
        <v>766509</v>
      </c>
    </row>
    <row r="11" spans="1:5" ht="26.25" customHeight="1" x14ac:dyDescent="0.3">
      <c r="A11" s="10" t="s">
        <v>115</v>
      </c>
      <c r="B11" s="66">
        <v>696900</v>
      </c>
      <c r="C11" s="66">
        <v>729574</v>
      </c>
      <c r="D11" s="66">
        <v>747814</v>
      </c>
      <c r="E11" s="66">
        <v>766509</v>
      </c>
    </row>
    <row r="12" spans="1:5" ht="25.5" customHeight="1" x14ac:dyDescent="0.3">
      <c r="A12" s="16" t="s">
        <v>116</v>
      </c>
      <c r="B12" s="8">
        <v>696900</v>
      </c>
      <c r="C12" s="8">
        <v>729574</v>
      </c>
      <c r="D12" s="8">
        <v>747814</v>
      </c>
      <c r="E12" s="8">
        <v>766509</v>
      </c>
    </row>
    <row r="13" spans="1:5" ht="27" customHeight="1" x14ac:dyDescent="0.3">
      <c r="A13" s="13" t="s">
        <v>117</v>
      </c>
      <c r="B13" s="8"/>
      <c r="C13" s="8"/>
      <c r="D13" s="8"/>
      <c r="E13" s="8"/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workbookViewId="0">
      <selection activeCell="F26" sqref="F2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7" width="25.33203125" customWidth="1"/>
  </cols>
  <sheetData>
    <row r="1" spans="1:7" ht="42" customHeight="1" x14ac:dyDescent="0.3">
      <c r="A1" s="135" t="s">
        <v>31</v>
      </c>
      <c r="B1" s="135"/>
      <c r="C1" s="135"/>
      <c r="D1" s="135"/>
      <c r="E1" s="135"/>
      <c r="F1" s="135"/>
      <c r="G1" s="135"/>
    </row>
    <row r="2" spans="1:7" ht="18" customHeight="1" x14ac:dyDescent="0.3">
      <c r="A2" s="4"/>
      <c r="B2" s="4"/>
      <c r="C2" s="4"/>
      <c r="D2" s="4"/>
      <c r="E2" s="4"/>
      <c r="F2" s="4"/>
      <c r="G2" s="4"/>
    </row>
    <row r="3" spans="1:7" ht="15.75" customHeight="1" x14ac:dyDescent="0.3">
      <c r="A3" s="135" t="s">
        <v>18</v>
      </c>
      <c r="B3" s="135"/>
      <c r="C3" s="135"/>
      <c r="D3" s="135"/>
      <c r="E3" s="135"/>
      <c r="F3" s="135"/>
      <c r="G3" s="135"/>
    </row>
    <row r="4" spans="1:7" ht="17.399999999999999" x14ac:dyDescent="0.3">
      <c r="A4" s="4"/>
      <c r="B4" s="4"/>
      <c r="C4" s="4"/>
      <c r="D4" s="4"/>
      <c r="E4" s="4"/>
      <c r="F4" s="5"/>
      <c r="G4" s="5"/>
    </row>
    <row r="5" spans="1:7" ht="18" customHeight="1" x14ac:dyDescent="0.3">
      <c r="A5" s="135" t="s">
        <v>56</v>
      </c>
      <c r="B5" s="135"/>
      <c r="C5" s="135"/>
      <c r="D5" s="135"/>
      <c r="E5" s="135"/>
      <c r="F5" s="135"/>
      <c r="G5" s="135"/>
    </row>
    <row r="6" spans="1:7" ht="17.399999999999999" x14ac:dyDescent="0.3">
      <c r="A6" s="4"/>
      <c r="B6" s="4"/>
      <c r="C6" s="4"/>
      <c r="D6" s="4"/>
      <c r="E6" s="4"/>
      <c r="F6" s="5"/>
      <c r="G6" s="5"/>
    </row>
    <row r="7" spans="1:7" ht="26.4" x14ac:dyDescent="0.3">
      <c r="A7" s="18" t="s">
        <v>5</v>
      </c>
      <c r="B7" s="17" t="s">
        <v>6</v>
      </c>
      <c r="C7" s="17" t="s">
        <v>30</v>
      </c>
      <c r="D7" s="18" t="s">
        <v>34</v>
      </c>
      <c r="E7" s="18" t="s">
        <v>32</v>
      </c>
      <c r="F7" s="18" t="s">
        <v>26</v>
      </c>
      <c r="G7" s="18" t="s">
        <v>33</v>
      </c>
    </row>
    <row r="8" spans="1:7" x14ac:dyDescent="0.3">
      <c r="A8" s="34"/>
      <c r="B8" s="35"/>
      <c r="C8" s="33" t="s">
        <v>58</v>
      </c>
      <c r="D8" s="34"/>
      <c r="E8" s="34"/>
      <c r="F8" s="34"/>
      <c r="G8" s="34"/>
    </row>
    <row r="9" spans="1:7" ht="26.4" x14ac:dyDescent="0.3">
      <c r="A9" s="10">
        <v>8</v>
      </c>
      <c r="B9" s="10"/>
      <c r="C9" s="10" t="s">
        <v>15</v>
      </c>
      <c r="D9" s="8"/>
      <c r="E9" s="8"/>
      <c r="F9" s="8"/>
      <c r="G9" s="8"/>
    </row>
    <row r="10" spans="1:7" x14ac:dyDescent="0.3">
      <c r="A10" s="10"/>
      <c r="B10" s="14">
        <v>84</v>
      </c>
      <c r="C10" s="14" t="s">
        <v>22</v>
      </c>
      <c r="D10" s="8"/>
      <c r="E10" s="8"/>
      <c r="F10" s="8"/>
      <c r="G10" s="8"/>
    </row>
    <row r="11" spans="1:7" x14ac:dyDescent="0.3">
      <c r="A11" s="10"/>
      <c r="B11" s="14"/>
      <c r="C11" s="37"/>
      <c r="D11" s="8"/>
      <c r="E11" s="8"/>
      <c r="F11" s="8"/>
      <c r="G11" s="8"/>
    </row>
    <row r="12" spans="1:7" x14ac:dyDescent="0.3">
      <c r="A12" s="10"/>
      <c r="B12" s="14"/>
      <c r="C12" s="33" t="s">
        <v>61</v>
      </c>
      <c r="D12" s="8"/>
      <c r="E12" s="8"/>
      <c r="F12" s="8"/>
      <c r="G12" s="8"/>
    </row>
    <row r="13" spans="1:7" ht="26.4" x14ac:dyDescent="0.3">
      <c r="A13" s="13">
        <v>5</v>
      </c>
      <c r="B13" s="13"/>
      <c r="C13" s="22" t="s">
        <v>16</v>
      </c>
      <c r="D13" s="8"/>
      <c r="E13" s="8"/>
      <c r="F13" s="8"/>
      <c r="G13" s="8"/>
    </row>
    <row r="14" spans="1:7" ht="26.4" x14ac:dyDescent="0.3">
      <c r="A14" s="14"/>
      <c r="B14" s="14">
        <v>54</v>
      </c>
      <c r="C14" s="23" t="s">
        <v>23</v>
      </c>
      <c r="D14" s="8"/>
      <c r="E14" s="8"/>
      <c r="F14" s="8"/>
      <c r="G14" s="9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workbookViewId="0">
      <selection activeCell="F29" sqref="F29"/>
    </sheetView>
  </sheetViews>
  <sheetFormatPr defaultRowHeight="14.4" x14ac:dyDescent="0.3"/>
  <cols>
    <col min="1" max="5" width="25.33203125" customWidth="1"/>
  </cols>
  <sheetData>
    <row r="1" spans="1:5" ht="42" customHeight="1" x14ac:dyDescent="0.3">
      <c r="A1" s="135" t="s">
        <v>31</v>
      </c>
      <c r="B1" s="135"/>
      <c r="C1" s="135"/>
      <c r="D1" s="135"/>
      <c r="E1" s="135"/>
    </row>
    <row r="2" spans="1:5" ht="18" customHeight="1" x14ac:dyDescent="0.3">
      <c r="A2" s="4"/>
      <c r="B2" s="4"/>
      <c r="C2" s="4"/>
      <c r="D2" s="4"/>
      <c r="E2" s="4"/>
    </row>
    <row r="3" spans="1:5" ht="15.75" customHeight="1" x14ac:dyDescent="0.3">
      <c r="A3" s="135" t="s">
        <v>18</v>
      </c>
      <c r="B3" s="135"/>
      <c r="C3" s="135"/>
      <c r="D3" s="135"/>
      <c r="E3" s="135"/>
    </row>
    <row r="4" spans="1:5" ht="17.399999999999999" x14ac:dyDescent="0.3">
      <c r="A4" s="4"/>
      <c r="B4" s="4"/>
      <c r="C4" s="4"/>
      <c r="D4" s="5"/>
      <c r="E4" s="5"/>
    </row>
    <row r="5" spans="1:5" ht="18" customHeight="1" x14ac:dyDescent="0.3">
      <c r="A5" s="135" t="s">
        <v>57</v>
      </c>
      <c r="B5" s="135"/>
      <c r="C5" s="135"/>
      <c r="D5" s="135"/>
      <c r="E5" s="135"/>
    </row>
    <row r="6" spans="1:5" ht="17.399999999999999" x14ac:dyDescent="0.3">
      <c r="A6" s="4"/>
      <c r="B6" s="4"/>
      <c r="C6" s="4"/>
      <c r="D6" s="5"/>
      <c r="E6" s="5"/>
    </row>
    <row r="7" spans="1:5" ht="26.4" x14ac:dyDescent="0.3">
      <c r="A7" s="17" t="s">
        <v>49</v>
      </c>
      <c r="B7" s="18" t="s">
        <v>34</v>
      </c>
      <c r="C7" s="18" t="s">
        <v>32</v>
      </c>
      <c r="D7" s="18" t="s">
        <v>26</v>
      </c>
      <c r="E7" s="18" t="s">
        <v>33</v>
      </c>
    </row>
    <row r="8" spans="1:5" x14ac:dyDescent="0.3">
      <c r="A8" s="10" t="s">
        <v>58</v>
      </c>
      <c r="B8" s="8"/>
      <c r="C8" s="8"/>
      <c r="D8" s="8"/>
      <c r="E8" s="8"/>
    </row>
    <row r="9" spans="1:5" ht="26.4" x14ac:dyDescent="0.3">
      <c r="A9" s="10" t="s">
        <v>59</v>
      </c>
      <c r="B9" s="8"/>
      <c r="C9" s="8"/>
      <c r="D9" s="8"/>
      <c r="E9" s="8"/>
    </row>
    <row r="10" spans="1:5" ht="26.4" x14ac:dyDescent="0.3">
      <c r="A10" s="16" t="s">
        <v>60</v>
      </c>
      <c r="B10" s="8"/>
      <c r="C10" s="8"/>
      <c r="D10" s="8"/>
      <c r="E10" s="8"/>
    </row>
    <row r="11" spans="1:5" x14ac:dyDescent="0.3">
      <c r="A11" s="16"/>
      <c r="B11" s="8"/>
      <c r="C11" s="8"/>
      <c r="D11" s="8"/>
      <c r="E11" s="8"/>
    </row>
    <row r="12" spans="1:5" x14ac:dyDescent="0.3">
      <c r="A12" s="10" t="s">
        <v>61</v>
      </c>
      <c r="B12" s="8"/>
      <c r="C12" s="8"/>
      <c r="D12" s="8"/>
      <c r="E12" s="8"/>
    </row>
    <row r="13" spans="1:5" x14ac:dyDescent="0.3">
      <c r="A13" s="22" t="s">
        <v>52</v>
      </c>
      <c r="B13" s="8"/>
      <c r="C13" s="8"/>
      <c r="D13" s="8"/>
      <c r="E13" s="8"/>
    </row>
    <row r="14" spans="1:5" x14ac:dyDescent="0.3">
      <c r="A14" s="12" t="s">
        <v>53</v>
      </c>
      <c r="B14" s="8"/>
      <c r="C14" s="8"/>
      <c r="D14" s="8"/>
      <c r="E14" s="9"/>
    </row>
    <row r="15" spans="1:5" x14ac:dyDescent="0.3">
      <c r="A15" s="22" t="s">
        <v>54</v>
      </c>
      <c r="B15" s="8"/>
      <c r="C15" s="8"/>
      <c r="D15" s="8"/>
      <c r="E15" s="9"/>
    </row>
    <row r="16" spans="1:5" x14ac:dyDescent="0.3">
      <c r="A16" s="12" t="s">
        <v>55</v>
      </c>
      <c r="B16" s="8"/>
      <c r="C16" s="8"/>
      <c r="D16" s="8"/>
      <c r="E16" s="9"/>
    </row>
  </sheetData>
  <mergeCells count="3">
    <mergeCell ref="A1:E1"/>
    <mergeCell ref="A3:E3"/>
    <mergeCell ref="A5:E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99"/>
  <sheetViews>
    <sheetView workbookViewId="0">
      <selection activeCell="E94" sqref="E94"/>
    </sheetView>
  </sheetViews>
  <sheetFormatPr defaultRowHeight="14.4" x14ac:dyDescent="0.3"/>
  <cols>
    <col min="1" max="1" width="7.44140625" customWidth="1"/>
    <col min="2" max="2" width="8.44140625" customWidth="1"/>
    <col min="3" max="3" width="8.6640625" customWidth="1"/>
    <col min="4" max="4" width="30" customWidth="1"/>
    <col min="5" max="8" width="25.33203125" style="95" customWidth="1"/>
  </cols>
  <sheetData>
    <row r="1" spans="1:8" ht="42" customHeight="1" x14ac:dyDescent="0.3">
      <c r="A1" s="135" t="s">
        <v>31</v>
      </c>
      <c r="B1" s="135"/>
      <c r="C1" s="135"/>
      <c r="D1" s="135"/>
      <c r="E1" s="135"/>
      <c r="F1" s="135"/>
      <c r="G1" s="135"/>
      <c r="H1" s="135"/>
    </row>
    <row r="2" spans="1:8" ht="17.399999999999999" x14ac:dyDescent="0.3">
      <c r="A2" s="4"/>
      <c r="B2" s="4"/>
      <c r="C2" s="4"/>
      <c r="D2" s="4"/>
      <c r="E2" s="83"/>
      <c r="F2" s="83"/>
      <c r="G2" s="84"/>
      <c r="H2" s="84"/>
    </row>
    <row r="3" spans="1:8" ht="18" customHeight="1" x14ac:dyDescent="0.3">
      <c r="A3" s="135" t="s">
        <v>17</v>
      </c>
      <c r="B3" s="137"/>
      <c r="C3" s="137"/>
      <c r="D3" s="137"/>
      <c r="E3" s="137"/>
      <c r="F3" s="137"/>
      <c r="G3" s="137"/>
      <c r="H3" s="137"/>
    </row>
    <row r="4" spans="1:8" ht="17.399999999999999" x14ac:dyDescent="0.3">
      <c r="A4" s="4"/>
      <c r="B4" s="4"/>
      <c r="C4" s="4"/>
      <c r="D4" s="4"/>
      <c r="E4" s="83"/>
      <c r="F4" s="83"/>
      <c r="G4" s="84"/>
      <c r="H4" s="84"/>
    </row>
    <row r="5" spans="1:8" ht="26.4" x14ac:dyDescent="0.3">
      <c r="A5" s="171" t="s">
        <v>19</v>
      </c>
      <c r="B5" s="172"/>
      <c r="C5" s="172"/>
      <c r="D5" s="18" t="s">
        <v>20</v>
      </c>
      <c r="E5" s="85" t="s">
        <v>34</v>
      </c>
      <c r="F5" s="85" t="s">
        <v>32</v>
      </c>
      <c r="G5" s="85" t="s">
        <v>26</v>
      </c>
      <c r="H5" s="85" t="s">
        <v>33</v>
      </c>
    </row>
    <row r="6" spans="1:8" ht="15" customHeight="1" x14ac:dyDescent="0.3">
      <c r="A6" s="169" t="s">
        <v>84</v>
      </c>
      <c r="B6" s="169"/>
      <c r="C6" s="169"/>
      <c r="D6" s="82" t="s">
        <v>85</v>
      </c>
      <c r="E6" s="69"/>
      <c r="F6" s="69"/>
      <c r="G6" s="69"/>
      <c r="H6" s="69"/>
    </row>
    <row r="7" spans="1:8" ht="15" customHeight="1" x14ac:dyDescent="0.3">
      <c r="A7" s="70"/>
      <c r="B7" s="71"/>
      <c r="C7" s="71"/>
      <c r="D7" s="71"/>
      <c r="E7" s="86"/>
      <c r="F7" s="86"/>
      <c r="G7" s="86"/>
      <c r="H7" s="86"/>
    </row>
    <row r="8" spans="1:8" ht="15" customHeight="1" x14ac:dyDescent="0.3">
      <c r="A8" s="164" t="s">
        <v>86</v>
      </c>
      <c r="B8" s="164"/>
      <c r="C8" s="164"/>
      <c r="D8" s="79" t="s">
        <v>87</v>
      </c>
      <c r="E8" s="8"/>
      <c r="F8" s="8"/>
      <c r="G8" s="8"/>
      <c r="H8" s="8"/>
    </row>
    <row r="9" spans="1:8" ht="15" customHeight="1" x14ac:dyDescent="0.3">
      <c r="A9" s="160" t="s">
        <v>88</v>
      </c>
      <c r="B9" s="160"/>
      <c r="C9" s="160"/>
      <c r="D9" s="72" t="s">
        <v>89</v>
      </c>
      <c r="E9" s="74"/>
      <c r="F9" s="74"/>
      <c r="G9" s="74"/>
      <c r="H9" s="74"/>
    </row>
    <row r="10" spans="1:8" x14ac:dyDescent="0.3">
      <c r="A10" s="157">
        <v>3</v>
      </c>
      <c r="B10" s="158"/>
      <c r="C10" s="159"/>
      <c r="D10" s="81" t="s">
        <v>9</v>
      </c>
      <c r="E10" s="130">
        <v>544330</v>
      </c>
      <c r="F10" s="66">
        <v>617500</v>
      </c>
      <c r="G10" s="66">
        <v>632937</v>
      </c>
      <c r="H10" s="66">
        <v>648760</v>
      </c>
    </row>
    <row r="11" spans="1:8" x14ac:dyDescent="0.3">
      <c r="A11" s="157">
        <v>31</v>
      </c>
      <c r="B11" s="158"/>
      <c r="C11" s="159"/>
      <c r="D11" s="14" t="s">
        <v>10</v>
      </c>
      <c r="E11" s="8">
        <v>507650</v>
      </c>
      <c r="F11" s="8">
        <v>575500</v>
      </c>
      <c r="G11" s="8">
        <v>589887</v>
      </c>
      <c r="H11" s="8">
        <v>604634</v>
      </c>
    </row>
    <row r="12" spans="1:8" ht="15" customHeight="1" x14ac:dyDescent="0.3">
      <c r="A12" s="157">
        <v>32</v>
      </c>
      <c r="B12" s="158"/>
      <c r="C12" s="159"/>
      <c r="D12" s="81" t="s">
        <v>21</v>
      </c>
      <c r="E12" s="8">
        <v>36680</v>
      </c>
      <c r="F12" s="8">
        <v>42000</v>
      </c>
      <c r="G12" s="8">
        <v>43050</v>
      </c>
      <c r="H12" s="8">
        <v>44126</v>
      </c>
    </row>
    <row r="13" spans="1:8" ht="14.25" customHeight="1" x14ac:dyDescent="0.3">
      <c r="A13" s="170"/>
      <c r="B13" s="170"/>
      <c r="C13" s="170"/>
      <c r="D13" s="170"/>
      <c r="E13" s="170"/>
      <c r="F13" s="170"/>
      <c r="G13" s="170"/>
      <c r="H13" s="170"/>
    </row>
    <row r="14" spans="1:8" ht="26.4" x14ac:dyDescent="0.3">
      <c r="A14" s="164" t="s">
        <v>90</v>
      </c>
      <c r="B14" s="164"/>
      <c r="C14" s="164"/>
      <c r="D14" s="79" t="s">
        <v>91</v>
      </c>
      <c r="E14" s="8"/>
      <c r="F14" s="8"/>
      <c r="G14" s="8"/>
      <c r="H14" s="8"/>
    </row>
    <row r="15" spans="1:8" ht="25.5" customHeight="1" x14ac:dyDescent="0.3">
      <c r="A15" s="160" t="s">
        <v>92</v>
      </c>
      <c r="B15" s="160"/>
      <c r="C15" s="160"/>
      <c r="D15" s="73" t="s">
        <v>93</v>
      </c>
      <c r="E15" s="105"/>
      <c r="F15" s="105"/>
      <c r="G15" s="105"/>
      <c r="H15" s="106"/>
    </row>
    <row r="16" spans="1:8" x14ac:dyDescent="0.3">
      <c r="A16" s="163">
        <v>3</v>
      </c>
      <c r="B16" s="163"/>
      <c r="C16" s="163"/>
      <c r="D16" s="81" t="s">
        <v>9</v>
      </c>
      <c r="E16" s="130">
        <v>72693</v>
      </c>
      <c r="F16" s="66">
        <v>74874</v>
      </c>
      <c r="G16" s="66">
        <v>76746</v>
      </c>
      <c r="H16" s="66">
        <v>78664</v>
      </c>
    </row>
    <row r="17" spans="1:8" ht="15" customHeight="1" x14ac:dyDescent="0.3">
      <c r="A17" s="163">
        <v>32</v>
      </c>
      <c r="B17" s="163"/>
      <c r="C17" s="163"/>
      <c r="D17" s="81" t="s">
        <v>21</v>
      </c>
      <c r="E17" s="8">
        <v>72693</v>
      </c>
      <c r="F17" s="8">
        <v>74874</v>
      </c>
      <c r="G17" s="8">
        <v>76746</v>
      </c>
      <c r="H17" s="8">
        <v>78664</v>
      </c>
    </row>
    <row r="18" spans="1:8" x14ac:dyDescent="0.3">
      <c r="A18" s="157">
        <v>34</v>
      </c>
      <c r="B18" s="158"/>
      <c r="C18" s="159"/>
      <c r="D18" s="81" t="s">
        <v>73</v>
      </c>
      <c r="E18" s="8"/>
      <c r="F18" s="8"/>
      <c r="G18" s="8"/>
      <c r="H18" s="8"/>
    </row>
    <row r="19" spans="1:8" x14ac:dyDescent="0.3">
      <c r="A19" s="165"/>
      <c r="B19" s="167"/>
      <c r="C19" s="167"/>
      <c r="D19" s="167"/>
      <c r="E19" s="167"/>
      <c r="F19" s="167"/>
      <c r="G19" s="167"/>
      <c r="H19" s="167"/>
    </row>
    <row r="20" spans="1:8" x14ac:dyDescent="0.3">
      <c r="A20" s="166"/>
      <c r="B20" s="168"/>
      <c r="C20" s="168"/>
      <c r="D20" s="168"/>
      <c r="E20" s="168"/>
      <c r="F20" s="168"/>
      <c r="G20" s="168"/>
      <c r="H20" s="168"/>
    </row>
    <row r="21" spans="1:8" ht="26.4" x14ac:dyDescent="0.3">
      <c r="A21" s="169" t="s">
        <v>94</v>
      </c>
      <c r="B21" s="169"/>
      <c r="C21" s="169"/>
      <c r="D21" s="82" t="s">
        <v>95</v>
      </c>
      <c r="E21" s="69"/>
      <c r="F21" s="69"/>
      <c r="G21" s="69"/>
      <c r="H21" s="69"/>
    </row>
    <row r="22" spans="1:8" x14ac:dyDescent="0.3">
      <c r="A22" s="70"/>
      <c r="B22" s="71"/>
      <c r="C22" s="71"/>
      <c r="D22" s="71"/>
      <c r="E22" s="86"/>
      <c r="F22" s="86"/>
      <c r="G22" s="86"/>
      <c r="H22" s="86"/>
    </row>
    <row r="23" spans="1:8" ht="26.4" x14ac:dyDescent="0.3">
      <c r="A23" s="164" t="s">
        <v>96</v>
      </c>
      <c r="B23" s="164"/>
      <c r="C23" s="164"/>
      <c r="D23" s="79" t="s">
        <v>97</v>
      </c>
      <c r="E23" s="8"/>
      <c r="F23" s="8"/>
      <c r="G23" s="8"/>
      <c r="H23" s="8"/>
    </row>
    <row r="24" spans="1:8" x14ac:dyDescent="0.3">
      <c r="A24" s="160" t="s">
        <v>98</v>
      </c>
      <c r="B24" s="160"/>
      <c r="C24" s="160"/>
      <c r="D24" s="72" t="s">
        <v>99</v>
      </c>
      <c r="E24" s="74"/>
      <c r="F24" s="74"/>
      <c r="G24" s="74"/>
      <c r="H24" s="74"/>
    </row>
    <row r="25" spans="1:8" ht="23.25" customHeight="1" x14ac:dyDescent="0.3">
      <c r="A25" s="163">
        <v>3</v>
      </c>
      <c r="B25" s="163"/>
      <c r="C25" s="163"/>
      <c r="D25" s="81" t="s">
        <v>9</v>
      </c>
      <c r="E25" s="131">
        <v>5000</v>
      </c>
      <c r="F25" s="8">
        <v>5000</v>
      </c>
      <c r="G25" s="8">
        <v>5125</v>
      </c>
      <c r="H25" s="8">
        <v>5254</v>
      </c>
    </row>
    <row r="26" spans="1:8" ht="23.25" customHeight="1" x14ac:dyDescent="0.3">
      <c r="A26" s="163">
        <v>32</v>
      </c>
      <c r="B26" s="163"/>
      <c r="C26" s="163"/>
      <c r="D26" s="81" t="s">
        <v>21</v>
      </c>
      <c r="E26" s="8">
        <v>5000</v>
      </c>
      <c r="F26" s="8">
        <v>5000</v>
      </c>
      <c r="G26" s="8">
        <v>5125</v>
      </c>
      <c r="H26" s="8">
        <v>5254</v>
      </c>
    </row>
    <row r="27" spans="1:8" ht="26.4" x14ac:dyDescent="0.3">
      <c r="A27" s="157">
        <v>4</v>
      </c>
      <c r="B27" s="158"/>
      <c r="C27" s="159"/>
      <c r="D27" s="23" t="s">
        <v>11</v>
      </c>
      <c r="E27" s="131">
        <v>2000</v>
      </c>
      <c r="F27" s="8">
        <v>2000</v>
      </c>
      <c r="G27" s="8">
        <v>2050</v>
      </c>
      <c r="H27" s="8">
        <v>2101</v>
      </c>
    </row>
    <row r="28" spans="1:8" ht="26.4" x14ac:dyDescent="0.3">
      <c r="A28" s="157">
        <v>42</v>
      </c>
      <c r="B28" s="158"/>
      <c r="C28" s="159"/>
      <c r="D28" s="23" t="s">
        <v>29</v>
      </c>
      <c r="E28" s="8">
        <v>2000</v>
      </c>
      <c r="F28" s="8">
        <v>2000</v>
      </c>
      <c r="G28" s="8">
        <v>2050</v>
      </c>
      <c r="H28" s="8">
        <v>2101.25</v>
      </c>
    </row>
    <row r="29" spans="1:8" x14ac:dyDescent="0.3">
      <c r="A29" s="160" t="s">
        <v>100</v>
      </c>
      <c r="B29" s="160"/>
      <c r="C29" s="160"/>
      <c r="D29" s="72" t="s">
        <v>101</v>
      </c>
      <c r="E29" s="74"/>
      <c r="F29" s="74"/>
      <c r="G29" s="74"/>
      <c r="H29" s="80"/>
    </row>
    <row r="30" spans="1:8" x14ac:dyDescent="0.3">
      <c r="A30" s="163">
        <v>3</v>
      </c>
      <c r="B30" s="163"/>
      <c r="C30" s="163"/>
      <c r="D30" s="81" t="s">
        <v>9</v>
      </c>
      <c r="E30" s="87">
        <v>3000</v>
      </c>
      <c r="F30" s="87">
        <v>2000</v>
      </c>
      <c r="G30" s="87">
        <v>2050</v>
      </c>
      <c r="H30" s="87">
        <v>2101</v>
      </c>
    </row>
    <row r="31" spans="1:8" x14ac:dyDescent="0.3">
      <c r="A31" s="163">
        <v>32</v>
      </c>
      <c r="B31" s="163"/>
      <c r="C31" s="163"/>
      <c r="D31" s="81" t="s">
        <v>21</v>
      </c>
      <c r="E31" s="87">
        <v>3000</v>
      </c>
      <c r="F31" s="87">
        <v>2000</v>
      </c>
      <c r="G31" s="87">
        <v>2050</v>
      </c>
      <c r="H31" s="87">
        <v>2101</v>
      </c>
    </row>
    <row r="32" spans="1:8" x14ac:dyDescent="0.3">
      <c r="A32" s="160" t="s">
        <v>102</v>
      </c>
      <c r="B32" s="160"/>
      <c r="C32" s="160"/>
      <c r="D32" s="72" t="s">
        <v>103</v>
      </c>
      <c r="E32" s="74"/>
      <c r="F32" s="74"/>
      <c r="G32" s="74"/>
      <c r="H32" s="80"/>
    </row>
    <row r="33" spans="1:9" x14ac:dyDescent="0.3">
      <c r="A33" s="157">
        <v>3</v>
      </c>
      <c r="B33" s="158"/>
      <c r="C33" s="159"/>
      <c r="D33" s="11" t="s">
        <v>9</v>
      </c>
      <c r="E33" s="8"/>
      <c r="F33" s="8"/>
      <c r="G33" s="8"/>
      <c r="H33" s="8"/>
    </row>
    <row r="34" spans="1:9" x14ac:dyDescent="0.3">
      <c r="A34" s="157">
        <v>32</v>
      </c>
      <c r="B34" s="158"/>
      <c r="C34" s="159"/>
      <c r="D34" s="11" t="s">
        <v>21</v>
      </c>
      <c r="E34" s="8"/>
      <c r="F34" s="8"/>
      <c r="G34" s="8"/>
      <c r="H34" s="8"/>
    </row>
    <row r="35" spans="1:9" ht="39.6" x14ac:dyDescent="0.3">
      <c r="A35" s="157">
        <v>37</v>
      </c>
      <c r="B35" s="158"/>
      <c r="C35" s="159"/>
      <c r="D35" s="57" t="s">
        <v>74</v>
      </c>
      <c r="E35" s="8"/>
      <c r="F35" s="8"/>
      <c r="G35" s="8"/>
      <c r="H35" s="8"/>
    </row>
    <row r="36" spans="1:9" ht="26.4" x14ac:dyDescent="0.3">
      <c r="A36" s="157">
        <v>4</v>
      </c>
      <c r="B36" s="158"/>
      <c r="C36" s="159"/>
      <c r="D36" s="23" t="s">
        <v>11</v>
      </c>
      <c r="E36" s="131">
        <v>1500</v>
      </c>
      <c r="F36" s="8"/>
      <c r="G36" s="8"/>
      <c r="H36" s="8"/>
    </row>
    <row r="37" spans="1:9" ht="26.4" x14ac:dyDescent="0.3">
      <c r="A37" s="157">
        <v>42</v>
      </c>
      <c r="B37" s="158"/>
      <c r="C37" s="159"/>
      <c r="D37" s="23" t="s">
        <v>29</v>
      </c>
      <c r="E37" s="8">
        <v>1500</v>
      </c>
      <c r="F37" s="8"/>
      <c r="G37" s="8"/>
      <c r="H37" s="8"/>
    </row>
    <row r="38" spans="1:9" x14ac:dyDescent="0.3">
      <c r="A38" s="160" t="s">
        <v>104</v>
      </c>
      <c r="B38" s="160"/>
      <c r="C38" s="160"/>
      <c r="D38" s="72" t="s">
        <v>105</v>
      </c>
      <c r="E38" s="74"/>
      <c r="F38" s="74"/>
      <c r="G38" s="74"/>
      <c r="H38" s="80"/>
    </row>
    <row r="39" spans="1:9" x14ac:dyDescent="0.3">
      <c r="A39" s="157">
        <v>3</v>
      </c>
      <c r="B39" s="158"/>
      <c r="C39" s="159"/>
      <c r="D39" s="11" t="s">
        <v>9</v>
      </c>
      <c r="E39" s="131">
        <v>1828.78</v>
      </c>
      <c r="F39" s="8">
        <v>1500</v>
      </c>
      <c r="G39" s="8">
        <v>1537.5</v>
      </c>
      <c r="H39" s="8">
        <v>1576</v>
      </c>
    </row>
    <row r="40" spans="1:9" x14ac:dyDescent="0.3">
      <c r="A40" s="157">
        <v>32</v>
      </c>
      <c r="B40" s="158"/>
      <c r="C40" s="159"/>
      <c r="D40" s="11" t="s">
        <v>21</v>
      </c>
      <c r="E40" s="8">
        <v>1828.78</v>
      </c>
      <c r="F40" s="8">
        <v>1500</v>
      </c>
      <c r="G40" s="8">
        <v>1537.5</v>
      </c>
      <c r="H40" s="8">
        <v>1576</v>
      </c>
    </row>
    <row r="41" spans="1:9" ht="26.4" x14ac:dyDescent="0.3">
      <c r="A41" s="161">
        <v>4</v>
      </c>
      <c r="B41" s="161"/>
      <c r="C41" s="161"/>
      <c r="D41" s="81" t="s">
        <v>11</v>
      </c>
      <c r="E41" s="131">
        <v>3230</v>
      </c>
      <c r="F41" s="8">
        <v>2000</v>
      </c>
      <c r="G41" s="8">
        <v>2050</v>
      </c>
      <c r="H41" s="8">
        <v>2101</v>
      </c>
      <c r="I41" s="78"/>
    </row>
    <row r="42" spans="1:9" ht="26.4" x14ac:dyDescent="0.3">
      <c r="A42" s="161">
        <v>42</v>
      </c>
      <c r="B42" s="161"/>
      <c r="C42" s="161"/>
      <c r="D42" s="81" t="s">
        <v>29</v>
      </c>
      <c r="E42" s="8">
        <v>3230</v>
      </c>
      <c r="F42" s="8">
        <v>2000</v>
      </c>
      <c r="G42" s="8">
        <v>2050</v>
      </c>
      <c r="H42" s="8">
        <v>2101</v>
      </c>
    </row>
    <row r="43" spans="1:9" x14ac:dyDescent="0.3">
      <c r="A43" s="160" t="s">
        <v>88</v>
      </c>
      <c r="B43" s="160"/>
      <c r="C43" s="160"/>
      <c r="D43" s="72" t="s">
        <v>89</v>
      </c>
      <c r="E43" s="88"/>
      <c r="F43" s="89"/>
      <c r="G43" s="89"/>
      <c r="H43" s="89"/>
    </row>
    <row r="44" spans="1:9" ht="21" customHeight="1" x14ac:dyDescent="0.3">
      <c r="A44" s="163">
        <v>3</v>
      </c>
      <c r="B44" s="163"/>
      <c r="C44" s="163"/>
      <c r="D44" s="11" t="s">
        <v>9</v>
      </c>
      <c r="E44" s="132">
        <v>27300</v>
      </c>
      <c r="F44" s="91">
        <v>8500</v>
      </c>
      <c r="G44" s="91">
        <v>8713</v>
      </c>
      <c r="H44" s="91">
        <v>8931</v>
      </c>
    </row>
    <row r="45" spans="1:9" ht="23.25" customHeight="1" x14ac:dyDescent="0.3">
      <c r="A45" s="163">
        <v>32</v>
      </c>
      <c r="B45" s="163"/>
      <c r="C45" s="163"/>
      <c r="D45" s="11" t="s">
        <v>21</v>
      </c>
      <c r="E45" s="90">
        <v>0</v>
      </c>
      <c r="F45" s="91">
        <v>0</v>
      </c>
      <c r="G45" s="91">
        <v>0</v>
      </c>
      <c r="H45" s="91">
        <v>0</v>
      </c>
    </row>
    <row r="46" spans="1:9" ht="27" x14ac:dyDescent="0.3">
      <c r="A46" s="162">
        <v>4</v>
      </c>
      <c r="B46" s="162"/>
      <c r="C46" s="162"/>
      <c r="D46" s="77" t="s">
        <v>11</v>
      </c>
      <c r="E46" s="87">
        <v>200</v>
      </c>
      <c r="F46" s="87">
        <v>6200</v>
      </c>
      <c r="G46" s="87">
        <v>6355</v>
      </c>
      <c r="H46" s="87">
        <v>6514</v>
      </c>
    </row>
    <row r="47" spans="1:9" ht="27" x14ac:dyDescent="0.3">
      <c r="A47" s="162">
        <v>42</v>
      </c>
      <c r="B47" s="162"/>
      <c r="C47" s="162"/>
      <c r="D47" s="77" t="s">
        <v>29</v>
      </c>
      <c r="E47" s="87">
        <v>200</v>
      </c>
      <c r="F47" s="87">
        <v>200</v>
      </c>
      <c r="G47" s="87">
        <v>205</v>
      </c>
      <c r="H47" s="87">
        <v>210</v>
      </c>
    </row>
    <row r="48" spans="1:9" x14ac:dyDescent="0.3">
      <c r="A48" s="156" t="s">
        <v>127</v>
      </c>
      <c r="B48" s="156"/>
      <c r="C48" s="156"/>
      <c r="D48" s="72" t="s">
        <v>128</v>
      </c>
      <c r="E48" s="88"/>
      <c r="F48" s="89"/>
      <c r="G48" s="89"/>
      <c r="H48" s="89"/>
    </row>
    <row r="49" spans="1:8" x14ac:dyDescent="0.3">
      <c r="A49" s="121">
        <v>3</v>
      </c>
      <c r="B49" s="122"/>
      <c r="C49" s="123"/>
      <c r="D49" s="129" t="s">
        <v>9</v>
      </c>
      <c r="E49" s="87">
        <v>2000</v>
      </c>
      <c r="F49" s="87">
        <v>0</v>
      </c>
      <c r="G49" s="87">
        <v>0</v>
      </c>
      <c r="H49" s="87">
        <v>0</v>
      </c>
    </row>
    <row r="50" spans="1:8" x14ac:dyDescent="0.3">
      <c r="A50" s="124">
        <v>32</v>
      </c>
      <c r="B50" s="125"/>
      <c r="C50" s="126"/>
      <c r="D50" s="129" t="s">
        <v>21</v>
      </c>
      <c r="E50" s="87">
        <v>2000</v>
      </c>
      <c r="F50" s="87">
        <v>0</v>
      </c>
      <c r="G50" s="87">
        <v>0</v>
      </c>
      <c r="H50" s="87">
        <v>0</v>
      </c>
    </row>
    <row r="51" spans="1:8" x14ac:dyDescent="0.3">
      <c r="A51" s="124"/>
      <c r="B51" s="125"/>
      <c r="C51" s="126"/>
      <c r="D51" s="127"/>
      <c r="E51" s="128"/>
      <c r="F51" s="128"/>
      <c r="G51" s="128"/>
      <c r="H51" s="128"/>
    </row>
    <row r="52" spans="1:8" ht="29.25" customHeight="1" x14ac:dyDescent="0.3">
      <c r="A52" s="119"/>
      <c r="B52" s="120"/>
      <c r="C52" s="120"/>
      <c r="D52" s="75"/>
      <c r="E52" s="92"/>
      <c r="F52" s="92"/>
      <c r="G52" s="92"/>
      <c r="H52" s="92"/>
    </row>
    <row r="53" spans="1:8" x14ac:dyDescent="0.3">
      <c r="A53" s="164" t="s">
        <v>106</v>
      </c>
      <c r="B53" s="164"/>
      <c r="C53" s="164"/>
      <c r="D53" s="79" t="s">
        <v>107</v>
      </c>
      <c r="E53" s="93"/>
      <c r="F53" s="94"/>
      <c r="G53" s="94"/>
      <c r="H53" s="94"/>
    </row>
    <row r="54" spans="1:8" x14ac:dyDescent="0.3">
      <c r="A54" s="160" t="s">
        <v>100</v>
      </c>
      <c r="B54" s="160"/>
      <c r="C54" s="160"/>
      <c r="D54" s="72" t="s">
        <v>101</v>
      </c>
      <c r="E54" s="88"/>
      <c r="F54" s="89"/>
      <c r="G54" s="89"/>
      <c r="H54" s="89"/>
    </row>
    <row r="55" spans="1:8" x14ac:dyDescent="0.3">
      <c r="A55" s="163">
        <v>3</v>
      </c>
      <c r="B55" s="163"/>
      <c r="C55" s="163"/>
      <c r="D55" s="11" t="s">
        <v>9</v>
      </c>
      <c r="E55" s="87">
        <v>1000</v>
      </c>
      <c r="F55" s="87">
        <v>0</v>
      </c>
      <c r="G55" s="87">
        <v>0</v>
      </c>
      <c r="H55" s="87">
        <v>0</v>
      </c>
    </row>
    <row r="56" spans="1:8" x14ac:dyDescent="0.3">
      <c r="A56" s="163">
        <v>32</v>
      </c>
      <c r="B56" s="163"/>
      <c r="C56" s="163"/>
      <c r="D56" s="11" t="s">
        <v>21</v>
      </c>
      <c r="E56" s="87">
        <v>1000</v>
      </c>
      <c r="F56" s="87">
        <v>0</v>
      </c>
      <c r="G56" s="87">
        <v>0</v>
      </c>
      <c r="H56" s="87">
        <v>0</v>
      </c>
    </row>
    <row r="57" spans="1:8" x14ac:dyDescent="0.3">
      <c r="A57" s="160" t="s">
        <v>104</v>
      </c>
      <c r="B57" s="160"/>
      <c r="C57" s="160"/>
      <c r="D57" s="72" t="s">
        <v>105</v>
      </c>
      <c r="E57" s="89"/>
      <c r="F57" s="89"/>
      <c r="G57" s="89"/>
      <c r="H57" s="89"/>
    </row>
    <row r="58" spans="1:8" x14ac:dyDescent="0.3">
      <c r="A58" s="163">
        <v>3</v>
      </c>
      <c r="B58" s="163"/>
      <c r="C58" s="163"/>
      <c r="D58" s="11" t="s">
        <v>9</v>
      </c>
      <c r="E58" s="131">
        <v>1206.99</v>
      </c>
      <c r="F58" s="8">
        <v>0</v>
      </c>
      <c r="G58" s="8">
        <v>0</v>
      </c>
      <c r="H58" s="8">
        <v>0</v>
      </c>
    </row>
    <row r="59" spans="1:8" x14ac:dyDescent="0.3">
      <c r="A59" s="163">
        <v>32</v>
      </c>
      <c r="B59" s="163"/>
      <c r="C59" s="163"/>
      <c r="D59" s="11" t="s">
        <v>21</v>
      </c>
      <c r="E59" s="8">
        <v>1207</v>
      </c>
      <c r="F59" s="8">
        <v>0</v>
      </c>
      <c r="G59" s="8">
        <v>0</v>
      </c>
      <c r="H59" s="8">
        <v>0</v>
      </c>
    </row>
    <row r="60" spans="1:8" ht="30" customHeight="1" x14ac:dyDescent="0.3">
      <c r="D60" s="76"/>
    </row>
    <row r="61" spans="1:8" x14ac:dyDescent="0.3">
      <c r="A61" s="164" t="s">
        <v>108</v>
      </c>
      <c r="B61" s="164"/>
      <c r="C61" s="164"/>
      <c r="D61" s="79" t="s">
        <v>109</v>
      </c>
      <c r="E61" s="93"/>
      <c r="F61" s="94"/>
      <c r="G61" s="94"/>
      <c r="H61" s="94"/>
    </row>
    <row r="62" spans="1:8" x14ac:dyDescent="0.3">
      <c r="A62" s="160" t="s">
        <v>88</v>
      </c>
      <c r="B62" s="160"/>
      <c r="C62" s="160"/>
      <c r="D62" s="72" t="s">
        <v>112</v>
      </c>
      <c r="E62" s="88"/>
      <c r="F62" s="89"/>
      <c r="G62" s="89"/>
      <c r="H62" s="89"/>
    </row>
    <row r="63" spans="1:8" ht="26.4" x14ac:dyDescent="0.3">
      <c r="A63" s="163">
        <v>4</v>
      </c>
      <c r="B63" s="163"/>
      <c r="C63" s="163"/>
      <c r="D63" s="57" t="s">
        <v>11</v>
      </c>
      <c r="E63" s="87">
        <v>6000</v>
      </c>
      <c r="F63" s="87"/>
      <c r="G63" s="87"/>
      <c r="H63" s="87"/>
    </row>
    <row r="64" spans="1:8" ht="26.4" x14ac:dyDescent="0.3">
      <c r="A64" s="163">
        <v>42</v>
      </c>
      <c r="B64" s="163"/>
      <c r="C64" s="163"/>
      <c r="D64" s="57" t="s">
        <v>29</v>
      </c>
      <c r="E64" s="87">
        <v>6000</v>
      </c>
      <c r="F64" s="87">
        <v>6000</v>
      </c>
      <c r="G64" s="87">
        <v>6150</v>
      </c>
      <c r="H64" s="87">
        <v>6303</v>
      </c>
    </row>
    <row r="65" spans="1:8" ht="35.25" customHeight="1" x14ac:dyDescent="0.3">
      <c r="A65" s="63"/>
      <c r="D65" s="76"/>
    </row>
    <row r="66" spans="1:8" x14ac:dyDescent="0.3">
      <c r="A66" s="164" t="s">
        <v>110</v>
      </c>
      <c r="B66" s="164"/>
      <c r="C66" s="164"/>
      <c r="D66" s="79" t="s">
        <v>111</v>
      </c>
      <c r="E66" s="93"/>
      <c r="F66" s="94"/>
      <c r="G66" s="94"/>
      <c r="H66" s="94"/>
    </row>
    <row r="67" spans="1:8" ht="15" customHeight="1" x14ac:dyDescent="0.3">
      <c r="A67" s="160" t="s">
        <v>88</v>
      </c>
      <c r="B67" s="160"/>
      <c r="C67" s="160"/>
      <c r="D67" s="72" t="s">
        <v>112</v>
      </c>
      <c r="E67" s="88"/>
      <c r="F67" s="89"/>
      <c r="G67" s="89"/>
      <c r="H67" s="89"/>
    </row>
    <row r="68" spans="1:8" x14ac:dyDescent="0.3">
      <c r="A68" s="163">
        <v>3</v>
      </c>
      <c r="B68" s="163"/>
      <c r="C68" s="163"/>
      <c r="D68" s="11" t="s">
        <v>9</v>
      </c>
      <c r="E68" s="87">
        <v>15888</v>
      </c>
      <c r="F68" s="87">
        <v>10000</v>
      </c>
      <c r="G68" s="87">
        <v>10250</v>
      </c>
      <c r="H68" s="87">
        <v>10507</v>
      </c>
    </row>
    <row r="69" spans="1:8" x14ac:dyDescent="0.3">
      <c r="A69" s="163">
        <v>32</v>
      </c>
      <c r="B69" s="163"/>
      <c r="C69" s="163"/>
      <c r="D69" s="11" t="s">
        <v>21</v>
      </c>
      <c r="E69" s="87"/>
      <c r="F69" s="87"/>
      <c r="G69" s="87"/>
      <c r="H69" s="87"/>
    </row>
    <row r="70" spans="1:8" ht="39" customHeight="1" x14ac:dyDescent="0.3">
      <c r="A70" s="63"/>
      <c r="D70" s="76"/>
    </row>
    <row r="71" spans="1:8" ht="26.4" x14ac:dyDescent="0.3">
      <c r="A71" s="164" t="s">
        <v>113</v>
      </c>
      <c r="B71" s="164"/>
      <c r="C71" s="164"/>
      <c r="D71" s="79" t="s">
        <v>114</v>
      </c>
      <c r="E71" s="93"/>
      <c r="F71" s="94"/>
      <c r="G71" s="94"/>
      <c r="H71" s="94"/>
    </row>
    <row r="72" spans="1:8" ht="15" customHeight="1" x14ac:dyDescent="0.3">
      <c r="A72" s="160" t="s">
        <v>88</v>
      </c>
      <c r="B72" s="160"/>
      <c r="C72" s="160"/>
      <c r="D72" s="72" t="s">
        <v>112</v>
      </c>
      <c r="E72" s="88"/>
      <c r="F72" s="89"/>
      <c r="G72" s="89"/>
      <c r="H72" s="89"/>
    </row>
    <row r="73" spans="1:8" x14ac:dyDescent="0.3">
      <c r="A73" s="163">
        <v>3</v>
      </c>
      <c r="B73" s="163"/>
      <c r="C73" s="163"/>
      <c r="D73" s="11" t="s">
        <v>9</v>
      </c>
      <c r="E73" s="87">
        <v>223</v>
      </c>
      <c r="F73" s="87"/>
      <c r="G73" s="87"/>
      <c r="H73" s="87"/>
    </row>
    <row r="74" spans="1:8" x14ac:dyDescent="0.3">
      <c r="A74" s="163">
        <v>38</v>
      </c>
      <c r="B74" s="163"/>
      <c r="C74" s="163"/>
      <c r="D74" s="11"/>
      <c r="E74" s="87">
        <v>223</v>
      </c>
      <c r="F74" s="87"/>
      <c r="G74" s="87"/>
      <c r="H74" s="87"/>
    </row>
    <row r="75" spans="1:8" hidden="1" x14ac:dyDescent="0.3">
      <c r="A75" s="110"/>
      <c r="B75" s="110"/>
      <c r="C75" s="110"/>
      <c r="D75" s="111"/>
      <c r="E75" s="112"/>
      <c r="F75" s="112"/>
      <c r="G75" s="112"/>
      <c r="H75" s="112"/>
    </row>
    <row r="76" spans="1:8" ht="25.5" hidden="1" customHeight="1" x14ac:dyDescent="0.3">
      <c r="A76" s="113"/>
      <c r="B76" s="114"/>
      <c r="C76" s="115"/>
      <c r="D76" s="79"/>
      <c r="E76" s="93"/>
      <c r="F76" s="94"/>
      <c r="G76" s="94"/>
      <c r="H76" s="94"/>
    </row>
    <row r="77" spans="1:8" ht="15" hidden="1" customHeight="1" x14ac:dyDescent="0.3">
      <c r="A77" s="116"/>
      <c r="B77" s="117"/>
      <c r="C77" s="118"/>
      <c r="D77" s="72"/>
      <c r="E77" s="88"/>
      <c r="F77" s="89"/>
      <c r="G77" s="89"/>
      <c r="H77" s="89"/>
    </row>
    <row r="78" spans="1:8" hidden="1" x14ac:dyDescent="0.3">
      <c r="A78" s="63"/>
      <c r="B78" s="107"/>
      <c r="C78" s="108"/>
      <c r="D78" s="11"/>
      <c r="E78" s="87"/>
      <c r="F78" s="87"/>
      <c r="G78" s="87"/>
      <c r="H78" s="87"/>
    </row>
    <row r="79" spans="1:8" hidden="1" x14ac:dyDescent="0.3">
      <c r="A79" s="63"/>
      <c r="B79" s="107"/>
      <c r="C79" s="108"/>
      <c r="D79" s="11"/>
      <c r="E79" s="87"/>
      <c r="F79" s="87"/>
      <c r="G79" s="87"/>
      <c r="H79" s="87"/>
    </row>
    <row r="80" spans="1:8" hidden="1" x14ac:dyDescent="0.3">
      <c r="A80" s="110"/>
      <c r="B80" s="110"/>
      <c r="C80" s="110"/>
      <c r="D80" s="111"/>
      <c r="E80" s="112"/>
      <c r="F80" s="112"/>
      <c r="G80" s="112"/>
      <c r="H80" s="112"/>
    </row>
    <row r="81" spans="1:8" hidden="1" x14ac:dyDescent="0.3">
      <c r="A81" s="110"/>
      <c r="B81" s="110"/>
      <c r="C81" s="110"/>
      <c r="D81" s="111"/>
      <c r="E81" s="112"/>
      <c r="F81" s="112"/>
      <c r="G81" s="112"/>
      <c r="H81" s="112"/>
    </row>
    <row r="82" spans="1:8" hidden="1" x14ac:dyDescent="0.3"/>
    <row r="84" spans="1:8" ht="26.4" x14ac:dyDescent="0.3">
      <c r="A84" s="164" t="s">
        <v>129</v>
      </c>
      <c r="B84" s="164"/>
      <c r="C84" s="164"/>
      <c r="D84" s="79" t="s">
        <v>130</v>
      </c>
      <c r="E84" s="93"/>
      <c r="F84" s="94"/>
      <c r="G84" s="94"/>
      <c r="H84" s="94"/>
    </row>
    <row r="85" spans="1:8" ht="15" customHeight="1" x14ac:dyDescent="0.3">
      <c r="A85" s="160" t="s">
        <v>131</v>
      </c>
      <c r="B85" s="160"/>
      <c r="C85" s="160"/>
      <c r="D85" s="72" t="s">
        <v>112</v>
      </c>
      <c r="E85" s="88"/>
      <c r="F85" s="89"/>
      <c r="G85" s="89"/>
      <c r="H85" s="89"/>
    </row>
    <row r="86" spans="1:8" x14ac:dyDescent="0.3">
      <c r="A86" s="163">
        <v>3</v>
      </c>
      <c r="B86" s="163"/>
      <c r="C86" s="163"/>
      <c r="D86" s="11" t="s">
        <v>9</v>
      </c>
      <c r="E86" s="87">
        <v>280</v>
      </c>
      <c r="F86" s="87"/>
      <c r="G86" s="87"/>
      <c r="H86" s="87"/>
    </row>
    <row r="87" spans="1:8" x14ac:dyDescent="0.3">
      <c r="A87" s="163">
        <v>32</v>
      </c>
      <c r="B87" s="163"/>
      <c r="C87" s="163"/>
      <c r="D87" s="11"/>
      <c r="E87" s="87">
        <v>280</v>
      </c>
      <c r="F87" s="87"/>
      <c r="G87" s="87"/>
      <c r="H87" s="87"/>
    </row>
    <row r="88" spans="1:8" ht="15" customHeight="1" x14ac:dyDescent="0.3">
      <c r="A88" s="156" t="s">
        <v>104</v>
      </c>
      <c r="B88" s="156"/>
      <c r="C88" s="156"/>
    </row>
    <row r="89" spans="1:8" ht="15" customHeight="1" x14ac:dyDescent="0.3">
      <c r="A89" s="109">
        <v>3</v>
      </c>
      <c r="B89" s="109"/>
      <c r="C89" s="109"/>
      <c r="D89" s="58" t="s">
        <v>9</v>
      </c>
      <c r="E89" s="94">
        <v>188.2</v>
      </c>
      <c r="F89" s="94"/>
      <c r="G89" s="94"/>
      <c r="H89" s="94"/>
    </row>
    <row r="90" spans="1:8" ht="15" customHeight="1" x14ac:dyDescent="0.3">
      <c r="A90" s="109">
        <v>32</v>
      </c>
      <c r="B90" s="109"/>
      <c r="C90" s="109"/>
      <c r="D90" s="58"/>
      <c r="E90" s="94">
        <v>188</v>
      </c>
      <c r="F90" s="94"/>
      <c r="G90" s="94"/>
      <c r="H90" s="94"/>
    </row>
    <row r="91" spans="1:8" ht="15" customHeight="1" x14ac:dyDescent="0.3">
      <c r="A91" s="110"/>
      <c r="B91" s="110"/>
      <c r="C91" s="110"/>
    </row>
    <row r="92" spans="1:8" ht="26.4" x14ac:dyDescent="0.3">
      <c r="A92" s="164" t="s">
        <v>132</v>
      </c>
      <c r="B92" s="164"/>
      <c r="C92" s="164"/>
      <c r="D92" s="79" t="s">
        <v>133</v>
      </c>
      <c r="E92" s="93"/>
      <c r="F92" s="94"/>
      <c r="G92" s="94"/>
      <c r="H92" s="94"/>
    </row>
    <row r="93" spans="1:8" ht="15" customHeight="1" x14ac:dyDescent="0.3">
      <c r="A93" s="160" t="s">
        <v>131</v>
      </c>
      <c r="B93" s="160"/>
      <c r="C93" s="160"/>
      <c r="D93" s="72" t="s">
        <v>112</v>
      </c>
      <c r="E93" s="88"/>
      <c r="F93" s="89"/>
      <c r="G93" s="89"/>
      <c r="H93" s="89"/>
    </row>
    <row r="94" spans="1:8" x14ac:dyDescent="0.3">
      <c r="A94" s="163">
        <v>3</v>
      </c>
      <c r="B94" s="163"/>
      <c r="C94" s="163"/>
      <c r="D94" s="11" t="s">
        <v>9</v>
      </c>
      <c r="E94" s="87">
        <v>9032</v>
      </c>
      <c r="F94" s="87"/>
      <c r="G94" s="87"/>
      <c r="H94" s="87"/>
    </row>
    <row r="95" spans="1:8" x14ac:dyDescent="0.3">
      <c r="A95" s="163">
        <v>32</v>
      </c>
      <c r="B95" s="163"/>
      <c r="C95" s="163"/>
      <c r="D95" s="11"/>
      <c r="E95" s="87">
        <v>9032</v>
      </c>
      <c r="F95" s="87"/>
      <c r="G95" s="87"/>
      <c r="H95" s="87"/>
    </row>
    <row r="96" spans="1:8" x14ac:dyDescent="0.3">
      <c r="A96" s="110"/>
      <c r="B96" s="110"/>
      <c r="C96" s="110"/>
      <c r="D96" s="111"/>
      <c r="E96" s="112"/>
      <c r="F96" s="112"/>
      <c r="G96" s="112"/>
      <c r="H96" s="112"/>
    </row>
    <row r="97" spans="1:8" x14ac:dyDescent="0.3">
      <c r="A97" s="110"/>
      <c r="B97" s="110"/>
      <c r="C97" s="110"/>
      <c r="D97" s="111"/>
      <c r="E97" s="112"/>
      <c r="F97" s="112"/>
      <c r="G97" s="112"/>
      <c r="H97" s="112"/>
    </row>
    <row r="98" spans="1:8" x14ac:dyDescent="0.3">
      <c r="A98" s="110"/>
      <c r="B98" s="110"/>
      <c r="C98" s="110"/>
      <c r="D98" s="111"/>
      <c r="E98" s="112"/>
      <c r="F98" s="112"/>
      <c r="G98" s="112"/>
      <c r="H98" s="112"/>
    </row>
    <row r="99" spans="1:8" x14ac:dyDescent="0.3">
      <c r="E99" s="95">
        <f>E63+E58+E55+E46+E44+E41+E39++E36+E33+E30+E25+E27+E16+E10+E68+E73+E49+E86+E94+E89</f>
        <v>696899.97</v>
      </c>
      <c r="F99" s="95">
        <f t="shared" ref="F99:H99" si="0">F63+F58+F55+F46+F44+F41+F39++F36+F33+F30+F25+F27+F16+F10+F68+F73</f>
        <v>729574</v>
      </c>
      <c r="G99" s="95">
        <f t="shared" si="0"/>
        <v>747813.5</v>
      </c>
      <c r="H99" s="95">
        <f t="shared" si="0"/>
        <v>766509</v>
      </c>
    </row>
  </sheetData>
  <mergeCells count="72"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58:C58"/>
    <mergeCell ref="A59:C59"/>
    <mergeCell ref="A53:C53"/>
    <mergeCell ref="A54:C54"/>
    <mergeCell ref="A55:C55"/>
    <mergeCell ref="A56:C56"/>
    <mergeCell ref="A57:C57"/>
    <mergeCell ref="A6:C6"/>
    <mergeCell ref="A1:H1"/>
    <mergeCell ref="A3:H3"/>
    <mergeCell ref="A5:C5"/>
    <mergeCell ref="A8:C8"/>
    <mergeCell ref="A9:C9"/>
    <mergeCell ref="A16:C16"/>
    <mergeCell ref="A13:H13"/>
    <mergeCell ref="A14:C14"/>
    <mergeCell ref="A15:C15"/>
    <mergeCell ref="A10:C10"/>
    <mergeCell ref="A11:C11"/>
    <mergeCell ref="A12:C12"/>
    <mergeCell ref="A63:C63"/>
    <mergeCell ref="A64:C64"/>
    <mergeCell ref="A17:C17"/>
    <mergeCell ref="A19:A20"/>
    <mergeCell ref="B19:H20"/>
    <mergeCell ref="A61:C61"/>
    <mergeCell ref="A62:C62"/>
    <mergeCell ref="A21:C21"/>
    <mergeCell ref="A23:C23"/>
    <mergeCell ref="A24:C24"/>
    <mergeCell ref="A25:C25"/>
    <mergeCell ref="A26:C26"/>
    <mergeCell ref="A29:C29"/>
    <mergeCell ref="A30:C30"/>
    <mergeCell ref="A31:C31"/>
    <mergeCell ref="A32:C32"/>
    <mergeCell ref="A74:C74"/>
    <mergeCell ref="A72:C72"/>
    <mergeCell ref="A71:C71"/>
    <mergeCell ref="A73:C73"/>
    <mergeCell ref="A66:C66"/>
    <mergeCell ref="A67:C67"/>
    <mergeCell ref="A68:C68"/>
    <mergeCell ref="A69:C69"/>
    <mergeCell ref="A18:C18"/>
    <mergeCell ref="A27:C27"/>
    <mergeCell ref="A28:C28"/>
    <mergeCell ref="A33:C33"/>
    <mergeCell ref="A34:C34"/>
    <mergeCell ref="A48:C48"/>
    <mergeCell ref="A35:C35"/>
    <mergeCell ref="A36:C36"/>
    <mergeCell ref="A37:C37"/>
    <mergeCell ref="A39:C39"/>
    <mergeCell ref="A40:C40"/>
    <mergeCell ref="A38:C38"/>
    <mergeCell ref="A41:C41"/>
    <mergeCell ref="A42:C42"/>
    <mergeCell ref="A43:C43"/>
    <mergeCell ref="A46:C46"/>
    <mergeCell ref="A44:C44"/>
    <mergeCell ref="A45:C45"/>
    <mergeCell ref="A47:C47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 Hrabrov</cp:lastModifiedBy>
  <cp:lastPrinted>2023-11-14T11:39:49Z</cp:lastPrinted>
  <dcterms:created xsi:type="dcterms:W3CDTF">2022-08-12T12:51:27Z</dcterms:created>
  <dcterms:modified xsi:type="dcterms:W3CDTF">2023-12-13T07:23:52Z</dcterms:modified>
</cp:coreProperties>
</file>