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Škola\Ivan\Financijski izvještaj\FINANCIJE 2023\POLUGODIŠNJE IZVJEŠĆE\"/>
    </mc:Choice>
  </mc:AlternateContent>
  <xr:revisionPtr revIDLastSave="0" documentId="8_{81619845-EC9A-40CD-AAA0-01F77702FE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2" r:id="rId1"/>
    <sheet name="OPĆI DIO-PRIHODI I PRIMICI" sheetId="4" r:id="rId2"/>
    <sheet name="POSEBNI DIO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1" i="1" l="1"/>
  <c r="H45" i="4"/>
  <c r="G45" i="4"/>
  <c r="E58" i="1"/>
  <c r="D58" i="1"/>
  <c r="E3" i="1"/>
  <c r="E321" i="1" s="1"/>
  <c r="G321" i="1" s="1"/>
  <c r="D318" i="1"/>
  <c r="D237" i="1"/>
  <c r="D148" i="1"/>
  <c r="E148" i="1"/>
  <c r="C148" i="1"/>
  <c r="D42" i="4"/>
  <c r="F42" i="4"/>
  <c r="E42" i="4"/>
  <c r="E133" i="1"/>
  <c r="D133" i="1"/>
  <c r="C133" i="1"/>
  <c r="G132" i="1"/>
  <c r="F132" i="1"/>
  <c r="C118" i="1"/>
  <c r="E118" i="1"/>
  <c r="D118" i="1"/>
  <c r="F321" i="1" l="1"/>
  <c r="G133" i="1"/>
  <c r="F133" i="1"/>
  <c r="F66" i="1" l="1"/>
  <c r="F65" i="1"/>
  <c r="G117" i="1"/>
  <c r="G116" i="1"/>
  <c r="G99" i="1"/>
  <c r="F99" i="1"/>
  <c r="G108" i="1"/>
  <c r="F108" i="1"/>
  <c r="H13" i="4"/>
  <c r="G66" i="1"/>
  <c r="G65" i="1"/>
  <c r="G64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C26" i="1"/>
  <c r="E26" i="1"/>
  <c r="G318" i="1"/>
  <c r="F318" i="1"/>
  <c r="E314" i="1"/>
  <c r="G314" i="1" s="1"/>
  <c r="C314" i="1"/>
  <c r="C316" i="1" s="1"/>
  <c r="G312" i="1"/>
  <c r="F312" i="1"/>
  <c r="E305" i="1"/>
  <c r="E301" i="1"/>
  <c r="D301" i="1"/>
  <c r="C301" i="1"/>
  <c r="G299" i="1"/>
  <c r="F299" i="1"/>
  <c r="E294" i="1"/>
  <c r="E290" i="1"/>
  <c r="D290" i="1"/>
  <c r="C290" i="1"/>
  <c r="G288" i="1"/>
  <c r="F288" i="1"/>
  <c r="F156" i="1"/>
  <c r="G156" i="1"/>
  <c r="G145" i="1"/>
  <c r="G143" i="1"/>
  <c r="C146" i="1"/>
  <c r="D146" i="1"/>
  <c r="F143" i="1"/>
  <c r="F117" i="1"/>
  <c r="F116" i="1"/>
  <c r="E68" i="1"/>
  <c r="D68" i="1"/>
  <c r="F36" i="1"/>
  <c r="G36" i="1"/>
  <c r="D26" i="1"/>
  <c r="G13" i="4"/>
  <c r="G14" i="4"/>
  <c r="H14" i="4"/>
  <c r="G41" i="4"/>
  <c r="H41" i="4"/>
  <c r="G26" i="1" l="1"/>
  <c r="F26" i="1"/>
  <c r="G294" i="1"/>
  <c r="G305" i="1"/>
  <c r="E316" i="1"/>
  <c r="F316" i="1" s="1"/>
  <c r="F301" i="1"/>
  <c r="F314" i="1"/>
  <c r="G301" i="1"/>
  <c r="F305" i="1"/>
  <c r="G290" i="1"/>
  <c r="F294" i="1"/>
  <c r="F290" i="1"/>
  <c r="C49" i="1"/>
  <c r="G316" i="1" l="1"/>
  <c r="C157" i="1"/>
  <c r="F139" i="1" l="1"/>
  <c r="F140" i="1"/>
  <c r="F141" i="1"/>
  <c r="F142" i="1"/>
  <c r="F144" i="1"/>
  <c r="G139" i="1"/>
  <c r="G140" i="1"/>
  <c r="G141" i="1"/>
  <c r="G142" i="1"/>
  <c r="G144" i="1"/>
  <c r="E146" i="1"/>
  <c r="D127" i="1"/>
  <c r="E127" i="1"/>
  <c r="C127" i="1"/>
  <c r="G115" i="1"/>
  <c r="F115" i="1"/>
  <c r="G100" i="1"/>
  <c r="G101" i="1"/>
  <c r="D102" i="1"/>
  <c r="E102" i="1"/>
  <c r="C102" i="1"/>
  <c r="G78" i="1"/>
  <c r="G79" i="1"/>
  <c r="G80" i="1"/>
  <c r="G81" i="1"/>
  <c r="G82" i="1"/>
  <c r="G83" i="1"/>
  <c r="D84" i="1"/>
  <c r="E84" i="1"/>
  <c r="C84" i="1"/>
  <c r="G146" i="1" l="1"/>
  <c r="F146" i="1"/>
  <c r="G84" i="1"/>
  <c r="F84" i="1"/>
  <c r="F155" i="1" l="1"/>
  <c r="F157" i="1"/>
  <c r="F101" i="1"/>
  <c r="F100" i="1"/>
  <c r="F98" i="1"/>
  <c r="G98" i="1"/>
  <c r="G97" i="1"/>
  <c r="F97" i="1"/>
  <c r="F79" i="1"/>
  <c r="F80" i="1"/>
  <c r="F81" i="1"/>
  <c r="F82" i="1"/>
  <c r="F83" i="1"/>
  <c r="E234" i="1" l="1"/>
  <c r="D234" i="1"/>
  <c r="C234" i="1"/>
  <c r="G233" i="1"/>
  <c r="F233" i="1"/>
  <c r="D226" i="1"/>
  <c r="C226" i="1"/>
  <c r="G225" i="1"/>
  <c r="F225" i="1"/>
  <c r="E218" i="1"/>
  <c r="D218" i="1"/>
  <c r="C218" i="1"/>
  <c r="G217" i="1"/>
  <c r="F217" i="1"/>
  <c r="F226" i="1" l="1"/>
  <c r="G234" i="1"/>
  <c r="G218" i="1"/>
  <c r="G226" i="1"/>
  <c r="F234" i="1"/>
  <c r="F218" i="1"/>
  <c r="C276" i="1"/>
  <c r="C250" i="1"/>
  <c r="H33" i="4" l="1"/>
  <c r="H34" i="4"/>
  <c r="H35" i="4"/>
  <c r="H36" i="4"/>
  <c r="H37" i="4"/>
  <c r="H38" i="4"/>
  <c r="H39" i="4"/>
  <c r="H40" i="4"/>
  <c r="H32" i="4"/>
  <c r="G33" i="4"/>
  <c r="G34" i="4"/>
  <c r="G35" i="4"/>
  <c r="G36" i="4"/>
  <c r="G37" i="4"/>
  <c r="G38" i="4"/>
  <c r="G39" i="4"/>
  <c r="G40" i="4"/>
  <c r="G32" i="4"/>
  <c r="H22" i="4" l="1"/>
  <c r="G22" i="4"/>
  <c r="H42" i="4"/>
  <c r="F34" i="2"/>
  <c r="F36" i="2"/>
  <c r="E34" i="2"/>
  <c r="E36" i="2"/>
  <c r="G42" i="4" l="1"/>
  <c r="D276" i="1"/>
  <c r="D292" i="1" s="1"/>
  <c r="E276" i="1"/>
  <c r="E292" i="1" s="1"/>
  <c r="D266" i="1"/>
  <c r="E266" i="1"/>
  <c r="D259" i="1"/>
  <c r="E259" i="1"/>
  <c r="F255" i="1"/>
  <c r="C259" i="1"/>
  <c r="G247" i="1"/>
  <c r="G248" i="1"/>
  <c r="G249" i="1"/>
  <c r="F247" i="1"/>
  <c r="F248" i="1"/>
  <c r="F249" i="1"/>
  <c r="D250" i="1"/>
  <c r="E250" i="1"/>
  <c r="G292" i="1" l="1"/>
  <c r="F292" i="1"/>
  <c r="E237" i="1"/>
  <c r="E278" i="1"/>
  <c r="E303" i="1" s="1"/>
  <c r="D278" i="1"/>
  <c r="F250" i="1"/>
  <c r="G250" i="1"/>
  <c r="H10" i="4"/>
  <c r="H11" i="4"/>
  <c r="H12" i="4"/>
  <c r="H15" i="4"/>
  <c r="H16" i="4"/>
  <c r="H19" i="4"/>
  <c r="H20" i="4"/>
  <c r="H21" i="4"/>
  <c r="H23" i="4"/>
  <c r="H26" i="4"/>
  <c r="H27" i="4"/>
  <c r="G10" i="4"/>
  <c r="G11" i="4"/>
  <c r="G12" i="4"/>
  <c r="G15" i="4"/>
  <c r="G16" i="4"/>
  <c r="G19" i="4"/>
  <c r="G21" i="4"/>
  <c r="G23" i="4"/>
  <c r="G26" i="4"/>
  <c r="G27" i="4"/>
  <c r="G303" i="1" l="1"/>
  <c r="F303" i="1"/>
  <c r="G237" i="1"/>
  <c r="G20" i="4" l="1"/>
  <c r="H18" i="4" l="1"/>
  <c r="G18" i="4"/>
  <c r="H9" i="4"/>
  <c r="G9" i="4"/>
  <c r="G25" i="4"/>
  <c r="H25" i="4"/>
  <c r="H17" i="4" l="1"/>
  <c r="G17" i="4"/>
  <c r="H24" i="4"/>
  <c r="G24" i="4"/>
  <c r="H8" i="4"/>
  <c r="G8" i="4"/>
  <c r="D18" i="2"/>
  <c r="H7" i="4" l="1"/>
  <c r="G7" i="4"/>
  <c r="H6" i="4" l="1"/>
  <c r="G6" i="4"/>
  <c r="F21" i="2"/>
  <c r="F20" i="2"/>
  <c r="E21" i="2"/>
  <c r="E20" i="2"/>
  <c r="C22" i="2"/>
  <c r="F22" i="2" l="1"/>
  <c r="E22" i="2"/>
  <c r="F18" i="2"/>
  <c r="F16" i="2"/>
  <c r="E16" i="2"/>
  <c r="E18" i="2" l="1"/>
  <c r="F45" i="1" l="1"/>
  <c r="F46" i="1"/>
  <c r="F47" i="1"/>
  <c r="F48" i="1"/>
  <c r="F44" i="1"/>
  <c r="F272" i="1"/>
  <c r="F273" i="1"/>
  <c r="F274" i="1"/>
  <c r="F271" i="1"/>
  <c r="F265" i="1"/>
  <c r="F264" i="1"/>
  <c r="F256" i="1"/>
  <c r="F257" i="1"/>
  <c r="F258" i="1"/>
  <c r="F246" i="1"/>
  <c r="F209" i="1"/>
  <c r="F199" i="1"/>
  <c r="F192" i="1"/>
  <c r="F185" i="1"/>
  <c r="F177" i="1"/>
  <c r="F163" i="1"/>
  <c r="F138" i="1"/>
  <c r="F125" i="1"/>
  <c r="F109" i="1"/>
  <c r="F110" i="1"/>
  <c r="F111" i="1"/>
  <c r="F112" i="1"/>
  <c r="F113" i="1"/>
  <c r="F114" i="1"/>
  <c r="F107" i="1"/>
  <c r="F90" i="1"/>
  <c r="F91" i="1"/>
  <c r="F92" i="1"/>
  <c r="F93" i="1"/>
  <c r="F94" i="1"/>
  <c r="F95" i="1"/>
  <c r="F96" i="1"/>
  <c r="F89" i="1"/>
  <c r="F78" i="1"/>
  <c r="F77" i="1"/>
  <c r="F67" i="1"/>
  <c r="F35" i="1"/>
  <c r="C266" i="1" l="1"/>
  <c r="C237" i="1" s="1"/>
  <c r="G258" i="1"/>
  <c r="G257" i="1"/>
  <c r="C210" i="1"/>
  <c r="C278" i="1" l="1"/>
  <c r="F237" i="1"/>
  <c r="C202" i="1"/>
  <c r="C166" i="1"/>
  <c r="G259" i="1"/>
  <c r="F259" i="1"/>
  <c r="C68" i="1"/>
  <c r="C58" i="1" s="1"/>
  <c r="C37" i="1"/>
  <c r="C280" i="1" l="1"/>
  <c r="G107" i="1"/>
  <c r="G92" i="1"/>
  <c r="F266" i="1"/>
  <c r="G273" i="1"/>
  <c r="G274" i="1"/>
  <c r="G246" i="1"/>
  <c r="G256" i="1"/>
  <c r="E193" i="1"/>
  <c r="F193" i="1" s="1"/>
  <c r="G118" i="1" l="1"/>
  <c r="F118" i="1"/>
  <c r="F276" i="1"/>
  <c r="G276" i="1"/>
  <c r="G102" i="1"/>
  <c r="F102" i="1"/>
  <c r="E37" i="1" l="1"/>
  <c r="F37" i="1" s="1"/>
  <c r="D37" i="1"/>
  <c r="G35" i="1"/>
  <c r="F164" i="1"/>
  <c r="G163" i="1"/>
  <c r="E178" i="1"/>
  <c r="F178" i="1" s="1"/>
  <c r="D178" i="1"/>
  <c r="G177" i="1"/>
  <c r="E200" i="1"/>
  <c r="F200" i="1" s="1"/>
  <c r="G199" i="1"/>
  <c r="E186" i="1"/>
  <c r="G193" i="1"/>
  <c r="G192" i="1"/>
  <c r="G185" i="1"/>
  <c r="G209" i="1"/>
  <c r="E210" i="1"/>
  <c r="F210" i="1" s="1"/>
  <c r="D210" i="1"/>
  <c r="G272" i="1"/>
  <c r="G271" i="1"/>
  <c r="G265" i="1"/>
  <c r="G264" i="1"/>
  <c r="D202" i="1" l="1"/>
  <c r="F186" i="1"/>
  <c r="E202" i="1"/>
  <c r="F202" i="1" s="1"/>
  <c r="F68" i="1"/>
  <c r="G266" i="1"/>
  <c r="G37" i="1"/>
  <c r="D166" i="1"/>
  <c r="F166" i="1"/>
  <c r="G164" i="1"/>
  <c r="G157" i="1"/>
  <c r="G178" i="1"/>
  <c r="G186" i="1"/>
  <c r="G200" i="1"/>
  <c r="G210" i="1"/>
  <c r="G166" i="1" l="1"/>
  <c r="G202" i="1"/>
  <c r="G45" i="1"/>
  <c r="G46" i="1"/>
  <c r="G47" i="1"/>
  <c r="G48" i="1"/>
  <c r="G44" i="1"/>
  <c r="G110" i="1"/>
  <c r="G111" i="1"/>
  <c r="G112" i="1"/>
  <c r="G113" i="1"/>
  <c r="G114" i="1"/>
  <c r="G138" i="1"/>
  <c r="G125" i="1"/>
  <c r="G90" i="1"/>
  <c r="G91" i="1"/>
  <c r="G93" i="1"/>
  <c r="G94" i="1"/>
  <c r="G95" i="1"/>
  <c r="G96" i="1"/>
  <c r="G109" i="1"/>
  <c r="G89" i="1"/>
  <c r="G77" i="1"/>
  <c r="G67" i="1"/>
  <c r="G68" i="1" s="1"/>
  <c r="F127" i="1" l="1"/>
  <c r="G127" i="1"/>
  <c r="F58" i="1" l="1"/>
  <c r="G58" i="1" l="1"/>
  <c r="F148" i="1"/>
  <c r="G148" i="1"/>
  <c r="E49" i="1" l="1"/>
  <c r="D49" i="1"/>
  <c r="D280" i="1" s="1"/>
  <c r="E280" i="1" l="1"/>
  <c r="G3" i="1"/>
  <c r="F3" i="1"/>
  <c r="F49" i="1"/>
  <c r="G49" i="1"/>
  <c r="F280" i="1" l="1"/>
  <c r="F278" i="1"/>
  <c r="G280" i="1"/>
  <c r="G278" i="1"/>
</calcChain>
</file>

<file path=xl/sharedStrings.xml><?xml version="1.0" encoding="utf-8"?>
<sst xmlns="http://schemas.openxmlformats.org/spreadsheetml/2006/main" count="465" uniqueCount="178">
  <si>
    <t>Naziv računa</t>
  </si>
  <si>
    <t>Račun rashoda/ izdatka</t>
  </si>
  <si>
    <t>Izvor financiranja: F.P i dod. udio u por. na dohodak</t>
  </si>
  <si>
    <t>Službena putovanja</t>
  </si>
  <si>
    <t>Stručno usavršavanje zaposlenika</t>
  </si>
  <si>
    <t>Materijal i sirovine</t>
  </si>
  <si>
    <t>El. energija</t>
  </si>
  <si>
    <t>Sitni inventar</t>
  </si>
  <si>
    <t>Usluge telefona, pošte i prijevoza</t>
  </si>
  <si>
    <t>Komunalne usluge</t>
  </si>
  <si>
    <t>Zakupnine i najamnine</t>
  </si>
  <si>
    <t>Zdravstvene i veterinarske usluge</t>
  </si>
  <si>
    <t>Intelektualne i osobne usluge</t>
  </si>
  <si>
    <t>Uredski materijal i ostali mat. rashodi</t>
  </si>
  <si>
    <t>Materijal i dijelovi za tekuće i inv. održavanje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</si>
  <si>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</si>
  <si>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</si>
  <si>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</si>
  <si>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</si>
  <si>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</si>
  <si>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</si>
  <si>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Uredska oprema i namještaj</t>
  </si>
  <si>
    <t>Izvor financiranja: Opći prihodi i primici</t>
  </si>
  <si>
    <t>Ostali nespomenuti rashodi</t>
  </si>
  <si>
    <t>Podizanje kvalitete i standarda u školstvu</t>
  </si>
  <si>
    <t>Izvor financiranja: Državni proračun</t>
  </si>
  <si>
    <t>Ostali rashodi za zaposlene</t>
  </si>
  <si>
    <t xml:space="preserve">Izvor financiranja: Višak prihoda </t>
  </si>
  <si>
    <t xml:space="preserve">Izvor financiranja: Vlastiti prihodi </t>
  </si>
  <si>
    <t>Plaće za redovan rad</t>
  </si>
  <si>
    <t>Doprinosi za obvezno zdravstveno osiguranje</t>
  </si>
  <si>
    <t>Naknada za prijevoz</t>
  </si>
  <si>
    <t>Izvor financiranja: Pomoći iz inozemstva</t>
  </si>
  <si>
    <t>Plaće</t>
  </si>
  <si>
    <t>Doprinosi na plaće</t>
  </si>
  <si>
    <t xml:space="preserve">Izvor financiranja: Prihodi za posebne namjene </t>
  </si>
  <si>
    <t>Administracija i upravljanje</t>
  </si>
  <si>
    <t>Ukupno:</t>
  </si>
  <si>
    <t>UKUPNO:</t>
  </si>
  <si>
    <t>Usluge tekućeg i inv. održavanja</t>
  </si>
  <si>
    <t>Novčana nakn. zbog nezapoš.osob. s inv.</t>
  </si>
  <si>
    <t>Knjige</t>
  </si>
  <si>
    <t>Javne potrebe u prosvjeti</t>
  </si>
  <si>
    <t>Izvor financiranja: Predfinanciranje iz Županije</t>
  </si>
  <si>
    <t>T4306-03</t>
  </si>
  <si>
    <t>Prihodi od pruženih usluga</t>
  </si>
  <si>
    <t>Pomoći proračunskim korisnicima iz proračuna koji im nije nadležan</t>
  </si>
  <si>
    <t>Intelektualne usluge</t>
  </si>
  <si>
    <t>Uredski materijal</t>
  </si>
  <si>
    <t>Doprinos OZO</t>
  </si>
  <si>
    <t xml:space="preserve">Izvor financiranja: Pomoći iz inozemstva </t>
  </si>
  <si>
    <t xml:space="preserve">Izvršenje 2022.                </t>
  </si>
  <si>
    <t>Djelatnost osnovnih škola</t>
  </si>
  <si>
    <t>Prijevoz učenika osnovnih škola</t>
  </si>
  <si>
    <t>Labaratorijske usluge</t>
  </si>
  <si>
    <t>Usluge tekućeg i inv. Održavanja opr.</t>
  </si>
  <si>
    <t>Usluge tekućeg i inv. održavanja opr.</t>
  </si>
  <si>
    <t>Uredski materijal iostali mat. Rashodi</t>
  </si>
  <si>
    <t>Izvor financiranja: Proračun JLS</t>
  </si>
  <si>
    <t>Oprema za grijanje, ventilaciju i hlađenje</t>
  </si>
  <si>
    <t>Ostale naknade iz proračuna u naravi</t>
  </si>
  <si>
    <t>A2203-27</t>
  </si>
  <si>
    <t>Udžbenici</t>
  </si>
  <si>
    <t>A2203-08</t>
  </si>
  <si>
    <t>Školska shema</t>
  </si>
  <si>
    <t>Namirnice</t>
  </si>
  <si>
    <t>A2203-07</t>
  </si>
  <si>
    <t xml:space="preserve">Izvor financiranja: Višak /manjak prihoda </t>
  </si>
  <si>
    <t>Prehrana u riziku od siromaštva</t>
  </si>
  <si>
    <t>A2203-06</t>
  </si>
  <si>
    <t>Školska kuhinja i kantina</t>
  </si>
  <si>
    <t>Izvor financiranja: Višak /manjak prihoda korisnici</t>
  </si>
  <si>
    <t>A2203-01</t>
  </si>
  <si>
    <t>A2203-04</t>
  </si>
  <si>
    <t>A2202-01</t>
  </si>
  <si>
    <t>Izvor financiranja: F.P. i dod. udio u por.na dohodak</t>
  </si>
  <si>
    <t>A2202-04</t>
  </si>
  <si>
    <t>T2202-03</t>
  </si>
  <si>
    <t>Hitne intervencije u osnovnim školama</t>
  </si>
  <si>
    <t>Izvor financiranja: Prihodi za posebne namjene</t>
  </si>
  <si>
    <t>Ostale naknade iz proračuna- prehrana</t>
  </si>
  <si>
    <t>Izvor financiranja: Predfinanciranje iz županije</t>
  </si>
  <si>
    <t>Doprinos za plaće OZO</t>
  </si>
  <si>
    <t>Troškovi sudskih postupaka</t>
  </si>
  <si>
    <t>Plaće po sudskim presudama</t>
  </si>
  <si>
    <t>Uredski materijal i ostali mat.rashodi</t>
  </si>
  <si>
    <t>Prijevoz na posao i s posla</t>
  </si>
  <si>
    <t>Indeks (5=3/2*100)</t>
  </si>
  <si>
    <t>Indeks (4=3/1*100)</t>
  </si>
  <si>
    <t>A. RAČUN PRIHODA I RASHODA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</si>
  <si>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</si>
  <si>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</si>
  <si>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</si>
  <si>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</si>
  <si>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</si>
  <si>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</si>
  <si>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B. RAČUN FINANCIRANJA</t>
  </si>
  <si>
    <t>Primici od financijske imovine i zaduživanja</t>
  </si>
  <si>
    <t>Izdaci za financijsku imovinu i otplate zajmova</t>
  </si>
  <si>
    <t>NETO FINANCIRANJE</t>
  </si>
  <si>
    <t>RAZLIKA VIŠAK/MANJAK</t>
  </si>
  <si>
    <t>C. RASPOLOŽIVA SREDSTVA IZ PRETHODNIH GODINA</t>
  </si>
  <si>
    <t>RASPOLOŽIVA SREDSTVA IZ PRETHODNIH GODINA</t>
  </si>
  <si>
    <t>VIŠAK/MANJAK + NETO FINANCIRANJE + RASPOLOŽIVA SREDSTVA IZ 
PRETHODNIH GODINA</t>
  </si>
  <si>
    <t>Konto/Pozicija</t>
  </si>
  <si>
    <t>Opis</t>
  </si>
  <si>
    <t>Pomoći iz inozemstva i subjekata unutar općeg proračuna</t>
  </si>
  <si>
    <t>Tekuće pomoći iz proračunskim korisnicima iz proračuna koji im nije nadležan</t>
  </si>
  <si>
    <t>Tekuće pomoći iz državnog proračuna pror.korisnicima koji im nije nadležan</t>
  </si>
  <si>
    <t>Tekuće pomoći proračunskim korisnicima iz općinskog proračuna</t>
  </si>
  <si>
    <t>Kapitalne pomoći iz proračuna koji im nije nadležan</t>
  </si>
  <si>
    <t>Prijenosi između proračunskih korisnika istog proračuna</t>
  </si>
  <si>
    <t>Tekući prijenosi između korisnika istog proračuna</t>
  </si>
  <si>
    <t>Tek.prijenosi između pror.kor.istog proračuna tem.prijenosa EU sredstava</t>
  </si>
  <si>
    <t>Prihodi od upravnih i administrativnih pristojbi, 
pristojbi po posebnim propisima i naknada</t>
  </si>
  <si>
    <t>Prihodi po posebnim propisima</t>
  </si>
  <si>
    <t>Ostali nespomenuti prihodi</t>
  </si>
  <si>
    <t>Prihodi od prodaje proizvodai robe te pruženih usluga, prihodi od donacija</t>
  </si>
  <si>
    <t>Prihodi od prodaje proizvodai robe te pruženih usluga</t>
  </si>
  <si>
    <t>Prihodi iz nadležnog proračuna i od HZZO-a
temeljem ugovornih obveza</t>
  </si>
  <si>
    <t>Prihodi iz nadležnog proračuna za financiranje
redovne djelatnosti proračunskih korisnika</t>
  </si>
  <si>
    <t>Prihodi iz nadležnog proračuna za financiranje
rashoda poslovanja</t>
  </si>
  <si>
    <t>Prihodi iz nadležnog proračuna za financiranje
rashoda za nabavu nefinancijske imovine</t>
  </si>
  <si>
    <t>Osnovno školstvo- standard</t>
  </si>
  <si>
    <t>Osnovno školstvo-  iznad standarda</t>
  </si>
  <si>
    <t xml:space="preserve">
OPĆI DIO - PRIHODI I PRIMICI</t>
  </si>
  <si>
    <t xml:space="preserve">PRIHODI PO IZVORIMA FINANCIRANJA </t>
  </si>
  <si>
    <t>Izvor financiranja</t>
  </si>
  <si>
    <t>Naziv izvora financiranja</t>
  </si>
  <si>
    <t>Opći prihodi i primici</t>
  </si>
  <si>
    <t xml:space="preserve">Prihodi za posebne namjene </t>
  </si>
  <si>
    <t xml:space="preserve">Sveukupno </t>
  </si>
  <si>
    <t>Vlastiti prihodi-korisnici</t>
  </si>
  <si>
    <t>Proračun JLS</t>
  </si>
  <si>
    <t>Višak/manjak prihoda-ZŽ</t>
  </si>
  <si>
    <t xml:space="preserve">Predfinanciranje </t>
  </si>
  <si>
    <t>F.P. i dod. Udio u por. na dohodak</t>
  </si>
  <si>
    <t>Državni proračun</t>
  </si>
  <si>
    <t>Pomoći iz inozemstva</t>
  </si>
  <si>
    <t>Donacije od pravnih i fizičkih osoba izvan opće države</t>
  </si>
  <si>
    <t>5</t>
  </si>
  <si>
    <t xml:space="preserve">IZVJEŠTAJ O IZVRŠENJU FINANCIJSKOG PLANA ZA RAZDOBLJE OD 01.06.-30.06.2023. GODINU 
PO PROGRAMSKOJ I  EKONOMSKOJ KLASIFIKACIJI I IZVORIMA FINANCIRANJA </t>
  </si>
  <si>
    <t>Izvorni plan 2023.</t>
  </si>
  <si>
    <t xml:space="preserve">Izvršenje 2023.                </t>
  </si>
  <si>
    <t>Ostale komunalne usluge</t>
  </si>
  <si>
    <t>Uredski namještaj</t>
  </si>
  <si>
    <t>A2203-31</t>
  </si>
  <si>
    <t>Projekt e-škole</t>
  </si>
  <si>
    <t>A2203-33</t>
  </si>
  <si>
    <t>Prehrana za učenike</t>
  </si>
  <si>
    <t>A2203-34</t>
  </si>
  <si>
    <t>Zalihe menstrualnih higijenskih potrepština</t>
  </si>
  <si>
    <t>Mat.za hig.potrebe i njegu</t>
  </si>
  <si>
    <t>Nacionalni EU projekti</t>
  </si>
  <si>
    <t>EU Projekt: Inkluzija - korak bliže društvu bez prepreka 2022/2023</t>
  </si>
  <si>
    <t>OSNOVNA ŠKOLA VLADIMIR NAZOR, NEVIĐANE</t>
  </si>
  <si>
    <t>ŠKOLSKA 2</t>
  </si>
  <si>
    <t>23264 NEVIĐANE</t>
  </si>
  <si>
    <t>Tekuće donacije -korisnici</t>
  </si>
  <si>
    <t>Višak/manjak prihoda-Korisnici</t>
  </si>
  <si>
    <t>KLASA: 400-03/23-01/03</t>
  </si>
  <si>
    <t>URBROJ: 2198-04-45-23-01</t>
  </si>
  <si>
    <t>Pomoći temeljem prijenosa EU sredstava</t>
  </si>
  <si>
    <t>Motorni benzin i dizel gorivo</t>
  </si>
  <si>
    <t>Službena radna i zaštitna odjeća</t>
  </si>
  <si>
    <t>0</t>
  </si>
  <si>
    <t xml:space="preserve"> </t>
  </si>
  <si>
    <t>Zakupnine i najamnine za prijevozna sredstva</t>
  </si>
  <si>
    <t>Intektualne usluge</t>
  </si>
  <si>
    <t>Sportska i glazbena oprema</t>
  </si>
  <si>
    <t>Izvršenje 2022.</t>
  </si>
  <si>
    <t xml:space="preserve">EU Projekt: Erasmus+KA122-Tate za pet, OŠ V.Nazor, Neviđane </t>
  </si>
  <si>
    <t>Izvor financiranja: Višak/manjak prihoda-korisnici</t>
  </si>
  <si>
    <t xml:space="preserve">EU Projekt: Erasmus+KA122-Budućnost na otoku, OŠ V.Nazor, Neviđane </t>
  </si>
  <si>
    <t>Naknada za smještaj na putu u inozemstvu</t>
  </si>
  <si>
    <t xml:space="preserve"> IZVJEŠTAJ O IZVRŠENJU FINANCIJSKOG PLANA O.Š. VLADIMIR NAZOR ZA RAZDOBLJE OD 01.01.-30.06.2023.</t>
  </si>
  <si>
    <t>Neviđane, 24.07.2023. godine</t>
  </si>
  <si>
    <t>Izvor financiranja:Tekuće donacije-korisnici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</si>
</sst>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1"/>
      <color theme="1"/>
      <name val="Times"/>
      <family val="1"/>
      <charset val="238"/>
    </font>
    <font>
      <sz val="11"/>
      <color theme="1"/>
      <name val="Time ne"/>
      <charset val="238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"/>
      <family val="1"/>
      <charset val="238"/>
    </font>
    <font>
      <b/>
      <i/>
      <sz val="14"/>
      <color theme="1"/>
      <name val="Times New Roman"/>
      <family val="1"/>
    </font>
    <font>
      <b/>
      <i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6" fillId="0" borderId="0"/>
    <xf numFmtId="0" fontId="3" fillId="0" borderId="0"/>
    <xf numFmtId="0" fontId="1" fillId="3" borderId="0" applyNumberFormat="0" applyBorder="0" applyAlignment="0" applyProtection="0"/>
  </cellStyleXfs>
  <cellXfs count="165">
    <xf numFmtId="0" fontId="0" fillId="0" borderId="0" xfId="0"/>
    <xf numFmtId="3" fontId="5" fillId="0" borderId="0" xfId="2" applyNumberFormat="1" applyFont="1" applyAlignment="1">
      <alignment horizontal="center" vertical="center"/>
    </xf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vertical="center" wrapText="1"/>
    </xf>
    <xf numFmtId="3" fontId="8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1" fillId="0" borderId="0" xfId="0" applyNumberFormat="1" applyFont="1"/>
    <xf numFmtId="0" fontId="7" fillId="0" borderId="2" xfId="2" quotePrefix="1" applyFont="1" applyBorder="1" applyAlignment="1">
      <alignment horizontal="left"/>
    </xf>
    <xf numFmtId="0" fontId="7" fillId="0" borderId="2" xfId="2" applyFont="1" applyBorder="1" applyAlignment="1">
      <alignment vertical="center"/>
    </xf>
    <xf numFmtId="4" fontId="7" fillId="0" borderId="2" xfId="2" quotePrefix="1" applyNumberFormat="1" applyFont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4" fontId="13" fillId="0" borderId="2" xfId="0" applyNumberFormat="1" applyFont="1" applyBorder="1"/>
    <xf numFmtId="4" fontId="13" fillId="0" borderId="2" xfId="0" applyNumberFormat="1" applyFont="1" applyBorder="1" applyAlignment="1">
      <alignment horizontal="right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4" fontId="13" fillId="0" borderId="0" xfId="0" applyNumberFormat="1" applyFont="1"/>
    <xf numFmtId="3" fontId="4" fillId="2" borderId="1" xfId="1" applyNumberFormat="1" applyFont="1" applyAlignment="1">
      <alignment horizontal="center" vertical="center"/>
    </xf>
    <xf numFmtId="3" fontId="4" fillId="2" borderId="1" xfId="1" applyNumberFormat="1" applyFont="1" applyAlignment="1">
      <alignment horizontal="left" vertical="center"/>
    </xf>
    <xf numFmtId="0" fontId="10" fillId="2" borderId="1" xfId="1" applyFont="1" applyAlignment="1">
      <alignment horizontal="left"/>
    </xf>
    <xf numFmtId="0" fontId="10" fillId="2" borderId="1" xfId="1" applyFont="1"/>
    <xf numFmtId="4" fontId="11" fillId="2" borderId="1" xfId="1" applyNumberFormat="1" applyFont="1"/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2" xfId="0" applyBorder="1"/>
    <xf numFmtId="4" fontId="14" fillId="0" borderId="2" xfId="0" applyNumberFormat="1" applyFont="1" applyBorder="1"/>
    <xf numFmtId="0" fontId="14" fillId="0" borderId="2" xfId="0" applyFont="1" applyBorder="1"/>
    <xf numFmtId="0" fontId="14" fillId="0" borderId="0" xfId="0" applyFont="1"/>
    <xf numFmtId="4" fontId="14" fillId="0" borderId="0" xfId="0" applyNumberFormat="1" applyFont="1"/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>
      <alignment vertical="center"/>
    </xf>
    <xf numFmtId="0" fontId="17" fillId="0" borderId="0" xfId="0" applyFont="1"/>
    <xf numFmtId="0" fontId="13" fillId="0" borderId="2" xfId="0" applyFont="1" applyBorder="1" applyAlignment="1">
      <alignment wrapText="1"/>
    </xf>
    <xf numFmtId="0" fontId="15" fillId="0" borderId="2" xfId="2" applyFont="1" applyBorder="1" applyAlignment="1">
      <alignment vertical="center" wrapText="1"/>
    </xf>
    <xf numFmtId="0" fontId="15" fillId="0" borderId="2" xfId="2" applyFont="1" applyBorder="1" applyAlignment="1">
      <alignment vertical="center"/>
    </xf>
    <xf numFmtId="4" fontId="13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8" fillId="0" borderId="2" xfId="0" applyNumberFormat="1" applyFont="1" applyBorder="1"/>
    <xf numFmtId="4" fontId="7" fillId="0" borderId="2" xfId="2" applyNumberFormat="1" applyFont="1" applyBorder="1" applyAlignment="1">
      <alignment horizontal="right" vertical="center" wrapText="1"/>
    </xf>
    <xf numFmtId="0" fontId="19" fillId="0" borderId="0" xfId="0" applyFont="1"/>
    <xf numFmtId="4" fontId="5" fillId="0" borderId="0" xfId="2" applyNumberFormat="1" applyFont="1" applyAlignment="1">
      <alignment horizontal="center" vertical="center"/>
    </xf>
    <xf numFmtId="4" fontId="8" fillId="0" borderId="2" xfId="2" quotePrefix="1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7" fillId="0" borderId="2" xfId="2" quotePrefix="1" applyNumberFormat="1" applyFont="1" applyBorder="1" applyAlignment="1">
      <alignment horizontal="center" vertical="center" wrapText="1"/>
    </xf>
    <xf numFmtId="4" fontId="19" fillId="0" borderId="0" xfId="0" applyNumberFormat="1" applyFont="1"/>
    <xf numFmtId="4" fontId="7" fillId="0" borderId="0" xfId="2" quotePrefix="1" applyNumberFormat="1" applyFont="1" applyAlignment="1">
      <alignment horizontal="center" vertical="center" wrapText="1"/>
    </xf>
    <xf numFmtId="3" fontId="15" fillId="0" borderId="2" xfId="2" quotePrefix="1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4" fontId="13" fillId="5" borderId="2" xfId="0" applyNumberFormat="1" applyFont="1" applyFill="1" applyBorder="1"/>
    <xf numFmtId="4" fontId="13" fillId="5" borderId="2" xfId="0" applyNumberFormat="1" applyFont="1" applyFill="1" applyBorder="1" applyAlignment="1">
      <alignment horizontal="center"/>
    </xf>
    <xf numFmtId="4" fontId="4" fillId="2" borderId="1" xfId="1" applyNumberFormat="1" applyFont="1" applyAlignment="1">
      <alignment horizontal="left" vertical="center"/>
    </xf>
    <xf numFmtId="4" fontId="9" fillId="0" borderId="0" xfId="2" applyNumberFormat="1" applyFont="1" applyAlignment="1">
      <alignment horizontal="left" wrapText="1"/>
    </xf>
    <xf numFmtId="4" fontId="8" fillId="0" borderId="2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vertical="center"/>
    </xf>
    <xf numFmtId="4" fontId="10" fillId="2" borderId="1" xfId="1" applyNumberFormat="1" applyFont="1"/>
    <xf numFmtId="4" fontId="13" fillId="0" borderId="2" xfId="0" applyNumberFormat="1" applyFont="1" applyBorder="1" applyAlignment="1">
      <alignment wrapText="1"/>
    </xf>
    <xf numFmtId="49" fontId="15" fillId="0" borderId="2" xfId="2" applyNumberFormat="1" applyFont="1" applyBorder="1" applyAlignment="1">
      <alignment horizontal="center" vertical="center"/>
    </xf>
    <xf numFmtId="4" fontId="8" fillId="0" borderId="2" xfId="2" applyNumberFormat="1" applyFont="1" applyBorder="1" applyAlignment="1">
      <alignment horizontal="right" vertical="center" wrapText="1"/>
    </xf>
    <xf numFmtId="4" fontId="13" fillId="5" borderId="2" xfId="0" applyNumberFormat="1" applyFont="1" applyFill="1" applyBorder="1" applyAlignment="1">
      <alignment horizontal="right"/>
    </xf>
    <xf numFmtId="4" fontId="14" fillId="5" borderId="2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7" fillId="0" borderId="2" xfId="2" applyNumberFormat="1" applyFont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4" fontId="14" fillId="4" borderId="4" xfId="0" applyNumberFormat="1" applyFont="1" applyFill="1" applyBorder="1"/>
    <xf numFmtId="4" fontId="14" fillId="4" borderId="4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0" borderId="5" xfId="0" applyNumberFormat="1" applyFont="1" applyBorder="1"/>
    <xf numFmtId="0" fontId="14" fillId="0" borderId="6" xfId="0" applyFont="1" applyBorder="1"/>
    <xf numFmtId="4" fontId="14" fillId="0" borderId="6" xfId="0" applyNumberFormat="1" applyFont="1" applyBorder="1"/>
    <xf numFmtId="0" fontId="12" fillId="0" borderId="0" xfId="0" applyFont="1"/>
    <xf numFmtId="0" fontId="20" fillId="0" borderId="0" xfId="0" applyFont="1"/>
    <xf numFmtId="4" fontId="14" fillId="0" borderId="2" xfId="0" applyNumberFormat="1" applyFont="1" applyBorder="1" applyAlignment="1">
      <alignment wrapText="1"/>
    </xf>
    <xf numFmtId="4" fontId="21" fillId="0" borderId="2" xfId="0" applyNumberFormat="1" applyFont="1" applyBorder="1"/>
    <xf numFmtId="4" fontId="13" fillId="0" borderId="7" xfId="0" applyNumberFormat="1" applyFont="1" applyBorder="1"/>
    <xf numFmtId="4" fontId="13" fillId="0" borderId="6" xfId="0" applyNumberFormat="1" applyFont="1" applyBorder="1"/>
    <xf numFmtId="0" fontId="12" fillId="0" borderId="2" xfId="0" applyFont="1" applyBorder="1" applyAlignment="1">
      <alignment horizontal="center" vertical="top"/>
    </xf>
    <xf numFmtId="0" fontId="12" fillId="0" borderId="7" xfId="0" applyFont="1" applyBorder="1" applyAlignment="1">
      <alignment vertical="top"/>
    </xf>
    <xf numFmtId="0" fontId="12" fillId="0" borderId="7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/>
    <xf numFmtId="4" fontId="12" fillId="0" borderId="7" xfId="0" applyNumberFormat="1" applyFont="1" applyBorder="1"/>
    <xf numFmtId="4" fontId="12" fillId="0" borderId="2" xfId="0" applyNumberFormat="1" applyFont="1" applyBorder="1"/>
    <xf numFmtId="0" fontId="12" fillId="0" borderId="7" xfId="0" applyFont="1" applyBorder="1" applyAlignment="1">
      <alignment wrapText="1"/>
    </xf>
    <xf numFmtId="4" fontId="20" fillId="0" borderId="7" xfId="0" applyNumberFormat="1" applyFont="1" applyBorder="1"/>
    <xf numFmtId="0" fontId="12" fillId="0" borderId="2" xfId="0" applyFont="1" applyBorder="1"/>
    <xf numFmtId="0" fontId="20" fillId="0" borderId="2" xfId="0" applyFont="1" applyBorder="1"/>
    <xf numFmtId="4" fontId="20" fillId="0" borderId="2" xfId="0" applyNumberFormat="1" applyFont="1" applyBorder="1"/>
    <xf numFmtId="0" fontId="12" fillId="0" borderId="2" xfId="0" applyFont="1" applyBorder="1" applyAlignment="1">
      <alignment wrapText="1"/>
    </xf>
    <xf numFmtId="4" fontId="12" fillId="0" borderId="2" xfId="0" applyNumberFormat="1" applyFont="1" applyBorder="1" applyAlignment="1">
      <alignment wrapText="1"/>
    </xf>
    <xf numFmtId="0" fontId="20" fillId="0" borderId="2" xfId="0" applyFont="1" applyBorder="1" applyAlignment="1">
      <alignment wrapText="1"/>
    </xf>
    <xf numFmtId="4" fontId="20" fillId="0" borderId="2" xfId="0" applyNumberFormat="1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22" fillId="4" borderId="0" xfId="0" applyFont="1" applyFill="1" applyAlignment="1">
      <alignment horizontal="left"/>
    </xf>
    <xf numFmtId="3" fontId="4" fillId="4" borderId="0" xfId="2" applyNumberFormat="1" applyFont="1" applyFill="1" applyAlignment="1">
      <alignment horizontal="center" vertical="center"/>
    </xf>
    <xf numFmtId="4" fontId="22" fillId="4" borderId="0" xfId="0" applyNumberFormat="1" applyFont="1" applyFill="1"/>
    <xf numFmtId="4" fontId="7" fillId="0" borderId="0" xfId="2" applyNumberFormat="1" applyFont="1" applyAlignment="1">
      <alignment horizontal="right" vertical="center" wrapText="1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7" fillId="0" borderId="2" xfId="2" applyFont="1" applyBorder="1" applyAlignment="1">
      <alignment horizontal="right" vertical="center"/>
    </xf>
    <xf numFmtId="0" fontId="14" fillId="4" borderId="2" xfId="0" applyFont="1" applyFill="1" applyBorder="1"/>
    <xf numFmtId="4" fontId="8" fillId="4" borderId="2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4" fontId="8" fillId="4" borderId="2" xfId="2" quotePrefix="1" applyNumberFormat="1" applyFont="1" applyFill="1" applyBorder="1" applyAlignment="1">
      <alignment horizontal="center" vertical="center" wrapText="1"/>
    </xf>
    <xf numFmtId="0" fontId="24" fillId="0" borderId="2" xfId="0" applyFont="1" applyBorder="1"/>
    <xf numFmtId="0" fontId="25" fillId="0" borderId="2" xfId="0" quotePrefix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/>
    </xf>
    <xf numFmtId="1" fontId="25" fillId="0" borderId="2" xfId="0" quotePrefix="1" applyNumberFormat="1" applyFont="1" applyBorder="1" applyAlignment="1">
      <alignment horizontal="center" vertical="center"/>
    </xf>
    <xf numFmtId="49" fontId="25" fillId="0" borderId="2" xfId="0" quotePrefix="1" applyNumberFormat="1" applyFont="1" applyBorder="1" applyAlignment="1">
      <alignment horizontal="center" vertical="center"/>
    </xf>
    <xf numFmtId="3" fontId="9" fillId="0" borderId="2" xfId="0" quotePrefix="1" applyNumberFormat="1" applyFont="1" applyBorder="1" applyAlignment="1">
      <alignment horizontal="left" vertical="center"/>
    </xf>
    <xf numFmtId="4" fontId="9" fillId="0" borderId="2" xfId="0" quotePrefix="1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3" fontId="9" fillId="0" borderId="2" xfId="0" quotePrefix="1" applyNumberFormat="1" applyFont="1" applyBorder="1" applyAlignment="1">
      <alignment horizontal="center" vertical="center"/>
    </xf>
    <xf numFmtId="4" fontId="9" fillId="0" borderId="2" xfId="0" quotePrefix="1" applyNumberFormat="1" applyFont="1" applyBorder="1" applyAlignment="1">
      <alignment horizontal="right" vertical="center"/>
    </xf>
    <xf numFmtId="0" fontId="14" fillId="0" borderId="6" xfId="0" applyFont="1" applyBorder="1" applyAlignment="1">
      <alignment wrapText="1"/>
    </xf>
    <xf numFmtId="4" fontId="14" fillId="0" borderId="6" xfId="0" applyNumberFormat="1" applyFont="1" applyBorder="1" applyAlignment="1">
      <alignment wrapText="1"/>
    </xf>
    <xf numFmtId="4" fontId="20" fillId="5" borderId="2" xfId="0" applyNumberFormat="1" applyFont="1" applyFill="1" applyBorder="1" applyAlignment="1">
      <alignment wrapText="1"/>
    </xf>
    <xf numFmtId="4" fontId="20" fillId="5" borderId="2" xfId="0" applyNumberFormat="1" applyFont="1" applyFill="1" applyBorder="1"/>
    <xf numFmtId="4" fontId="26" fillId="0" borderId="2" xfId="0" quotePrefix="1" applyNumberFormat="1" applyFont="1" applyBorder="1" applyAlignment="1">
      <alignment horizontal="right" vertical="center" wrapText="1"/>
    </xf>
    <xf numFmtId="164" fontId="26" fillId="0" borderId="2" xfId="0" applyNumberFormat="1" applyFont="1" applyBorder="1" applyAlignment="1">
      <alignment horizontal="center" vertical="center"/>
    </xf>
    <xf numFmtId="4" fontId="26" fillId="5" borderId="2" xfId="0" quotePrefix="1" applyNumberFormat="1" applyFont="1" applyFill="1" applyBorder="1" applyAlignment="1">
      <alignment horizontal="right" vertical="center" wrapText="1"/>
    </xf>
    <xf numFmtId="49" fontId="4" fillId="6" borderId="0" xfId="2" applyNumberFormat="1" applyFont="1" applyFill="1" applyAlignment="1">
      <alignment horizontal="center" vertical="center"/>
    </xf>
    <xf numFmtId="3" fontId="4" fillId="6" borderId="0" xfId="2" applyNumberFormat="1" applyFont="1" applyFill="1" applyAlignment="1">
      <alignment horizontal="center" vertical="center"/>
    </xf>
    <xf numFmtId="4" fontId="4" fillId="6" borderId="1" xfId="1" applyNumberFormat="1" applyFont="1" applyFill="1" applyAlignment="1">
      <alignment horizontal="left" vertical="center"/>
    </xf>
    <xf numFmtId="0" fontId="6" fillId="0" borderId="0" xfId="3"/>
    <xf numFmtId="4" fontId="7" fillId="5" borderId="2" xfId="2" applyNumberFormat="1" applyFont="1" applyFill="1" applyBorder="1" applyAlignment="1">
      <alignment horizontal="right" vertical="center" wrapText="1"/>
    </xf>
    <xf numFmtId="4" fontId="17" fillId="0" borderId="0" xfId="0" applyNumberFormat="1" applyFont="1"/>
    <xf numFmtId="4" fontId="7" fillId="0" borderId="2" xfId="4" applyNumberFormat="1" applyFont="1" applyBorder="1" applyAlignment="1">
      <alignment horizontal="right" vertical="center" wrapText="1"/>
    </xf>
    <xf numFmtId="4" fontId="8" fillId="0" borderId="2" xfId="0" applyNumberFormat="1" applyFont="1" applyBorder="1"/>
    <xf numFmtId="4" fontId="20" fillId="5" borderId="7" xfId="0" applyNumberFormat="1" applyFont="1" applyFill="1" applyBorder="1" applyAlignment="1">
      <alignment wrapText="1"/>
    </xf>
    <xf numFmtId="0" fontId="14" fillId="7" borderId="2" xfId="0" applyFont="1" applyFill="1" applyBorder="1" applyAlignment="1">
      <alignment horizontal="left"/>
    </xf>
    <xf numFmtId="0" fontId="11" fillId="7" borderId="2" xfId="0" applyFont="1" applyFill="1" applyBorder="1"/>
    <xf numFmtId="4" fontId="14" fillId="7" borderId="2" xfId="0" applyNumberFormat="1" applyFont="1" applyFill="1" applyBorder="1"/>
    <xf numFmtId="4" fontId="14" fillId="7" borderId="2" xfId="0" applyNumberFormat="1" applyFont="1" applyFill="1" applyBorder="1" applyAlignment="1">
      <alignment horizontal="right"/>
    </xf>
    <xf numFmtId="4" fontId="14" fillId="7" borderId="2" xfId="0" applyNumberFormat="1" applyFont="1" applyFill="1" applyBorder="1" applyAlignment="1">
      <alignment horizontal="center"/>
    </xf>
    <xf numFmtId="0" fontId="13" fillId="7" borderId="2" xfId="0" applyFont="1" applyFill="1" applyBorder="1"/>
    <xf numFmtId="4" fontId="14" fillId="0" borderId="5" xfId="0" applyNumberFormat="1" applyFont="1" applyBorder="1"/>
    <xf numFmtId="0" fontId="26" fillId="0" borderId="0" xfId="3" applyFont="1"/>
    <xf numFmtId="49" fontId="8" fillId="0" borderId="2" xfId="2" applyNumberFormat="1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49" fontId="7" fillId="0" borderId="2" xfId="2" applyNumberFormat="1" applyFont="1" applyBorder="1" applyAlignment="1">
      <alignment horizontal="right" vertical="center"/>
    </xf>
    <xf numFmtId="4" fontId="28" fillId="7" borderId="0" xfId="0" applyNumberFormat="1" applyFont="1" applyFill="1"/>
    <xf numFmtId="0" fontId="29" fillId="0" borderId="0" xfId="0" applyFont="1"/>
    <xf numFmtId="4" fontId="20" fillId="0" borderId="2" xfId="0" applyNumberFormat="1" applyFont="1" applyBorder="1" applyAlignment="1">
      <alignment horizontal="right"/>
    </xf>
    <xf numFmtId="4" fontId="29" fillId="0" borderId="0" xfId="0" applyNumberFormat="1" applyFont="1"/>
    <xf numFmtId="4" fontId="30" fillId="5" borderId="0" xfId="0" applyNumberFormat="1" applyFont="1" applyFill="1"/>
    <xf numFmtId="0" fontId="12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center"/>
    </xf>
    <xf numFmtId="0" fontId="25" fillId="0" borderId="2" xfId="0" quotePrefix="1" applyFont="1" applyBorder="1" applyAlignment="1">
      <alignment horizontal="center" vertical="center" wrapText="1"/>
    </xf>
    <xf numFmtId="3" fontId="9" fillId="0" borderId="3" xfId="2" applyNumberFormat="1" applyFont="1" applyBorder="1" applyAlignment="1">
      <alignment horizontal="left" wrapText="1"/>
    </xf>
    <xf numFmtId="0" fontId="27" fillId="0" borderId="0" xfId="0" applyFont="1" applyAlignment="1" applyProtection="1">
      <alignment horizontal="center" vertical="center" wrapText="1" readingOrder="1"/>
      <protection locked="0"/>
    </xf>
  </cellXfs>
  <cellStyles count="6">
    <cellStyle name="40% - Isticanje3" xfId="5" builtinId="39"/>
    <cellStyle name="Bilješka" xfId="1" builtinId="10"/>
    <cellStyle name="Normalno" xfId="0" builtinId="0"/>
    <cellStyle name="Normalno 2" xfId="3" xr:uid="{00000000-0005-0000-0000-000002000000}"/>
    <cellStyle name="Obično 2" xfId="2" xr:uid="{00000000-0005-0000-0000-000004000000}"/>
    <cellStyle name="Obično 3" xfId="4" xr:uid="{00000000-0005-0000-0000-000005000000}"/>
  </cellStyles>
  <dxfs count="0"/>
  <tableStyles count="0" defaultTableStyle="TableStyleMedium9" defaultPivotStyle="PivotStyleLight16"/>
  <colors>
    <mruColors>
      <color rgb="FFFFFF99"/>
      <color rgb="FFFFFF66"/>
      <color rgb="FF339933"/>
      <color rgb="FFCCCC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workbookViewId="0">
      <selection activeCell="C24" sqref="C24"/>
    </sheetView>
  </sheetViews>
  <sheetFormatPr defaultRowHeight="14.4"/>
  <cols>
    <col min="1" max="1" width="61" customWidth="1"/>
    <col min="2" max="2" width="14.88671875" bestFit="1" customWidth="1"/>
    <col min="3" max="3" width="14" bestFit="1" customWidth="1"/>
    <col min="4" max="4" width="13.6640625" bestFit="1" customWidth="1"/>
    <col min="5" max="5" width="14.109375" customWidth="1"/>
    <col min="6" max="6" width="12.33203125" customWidth="1"/>
  </cols>
  <sheetData>
    <row r="1" spans="1:6" ht="16.2">
      <c r="A1" s="79" t="s">
        <v>155</v>
      </c>
      <c r="B1" s="33"/>
      <c r="C1" s="33"/>
      <c r="D1" s="33"/>
      <c r="E1" s="21"/>
      <c r="F1" s="21"/>
    </row>
    <row r="2" spans="1:6" ht="15.6">
      <c r="A2" s="80" t="s">
        <v>156</v>
      </c>
      <c r="B2" s="21"/>
      <c r="C2" s="21"/>
      <c r="D2" s="21"/>
      <c r="E2" s="21"/>
      <c r="F2" s="21"/>
    </row>
    <row r="3" spans="1:6" ht="15.6">
      <c r="A3" s="80" t="s">
        <v>157</v>
      </c>
      <c r="B3" s="21"/>
      <c r="C3" s="21"/>
      <c r="D3" s="21"/>
      <c r="E3" s="21"/>
      <c r="F3" s="21"/>
    </row>
    <row r="4" spans="1:6">
      <c r="A4" s="134"/>
      <c r="B4" s="21"/>
      <c r="C4" s="21"/>
      <c r="D4" s="21"/>
      <c r="E4" s="21"/>
      <c r="F4" s="21"/>
    </row>
    <row r="5" spans="1:6" ht="15.6">
      <c r="A5" s="147" t="s">
        <v>160</v>
      </c>
      <c r="B5" s="21"/>
      <c r="C5" s="21"/>
      <c r="D5" s="21"/>
      <c r="E5" s="21"/>
      <c r="F5" s="21"/>
    </row>
    <row r="6" spans="1:6" ht="15.6">
      <c r="A6" s="147" t="s">
        <v>161</v>
      </c>
      <c r="B6" s="21"/>
      <c r="C6" s="21"/>
      <c r="D6" s="21"/>
      <c r="E6" s="21"/>
      <c r="F6" s="21"/>
    </row>
    <row r="7" spans="1:6" ht="15.6">
      <c r="A7" s="147" t="s">
        <v>176</v>
      </c>
      <c r="B7" s="21"/>
      <c r="C7" s="21"/>
      <c r="D7" s="21"/>
      <c r="E7" s="21"/>
      <c r="F7" s="21"/>
    </row>
    <row r="8" spans="1:6">
      <c r="A8" s="134"/>
      <c r="B8" s="21"/>
      <c r="C8" s="21"/>
      <c r="D8" s="21"/>
      <c r="E8" s="21"/>
      <c r="F8" s="21"/>
    </row>
    <row r="9" spans="1:6">
      <c r="A9" s="134"/>
      <c r="B9" s="21"/>
      <c r="C9" s="21"/>
      <c r="D9" s="21"/>
      <c r="E9" s="21"/>
      <c r="F9" s="21"/>
    </row>
    <row r="10" spans="1:6">
      <c r="A10" s="21"/>
      <c r="B10" s="21"/>
      <c r="C10" s="21"/>
      <c r="D10" s="21"/>
      <c r="E10" s="21"/>
      <c r="F10" s="21"/>
    </row>
    <row r="11" spans="1:6" ht="16.2">
      <c r="A11" s="157" t="s">
        <v>175</v>
      </c>
      <c r="B11" s="157"/>
      <c r="C11" s="157"/>
      <c r="D11" s="157"/>
      <c r="E11" s="157"/>
      <c r="F11" s="157"/>
    </row>
    <row r="12" spans="1:6">
      <c r="A12" s="21"/>
      <c r="B12" s="21"/>
      <c r="C12" s="21"/>
      <c r="D12" s="21"/>
      <c r="E12" s="21"/>
      <c r="F12" s="21"/>
    </row>
    <row r="13" spans="1:6">
      <c r="A13" s="21"/>
      <c r="B13" s="21"/>
      <c r="C13" s="21"/>
      <c r="D13" s="21"/>
      <c r="E13" s="21"/>
      <c r="F13" s="21"/>
    </row>
    <row r="14" spans="1:6" ht="28.8">
      <c r="A14" s="109" t="s">
        <v>89</v>
      </c>
      <c r="B14" s="110" t="s">
        <v>51</v>
      </c>
      <c r="C14" s="111" t="s">
        <v>142</v>
      </c>
      <c r="D14" s="111" t="s">
        <v>143</v>
      </c>
      <c r="E14" s="112" t="s">
        <v>88</v>
      </c>
      <c r="F14" s="112" t="s">
        <v>87</v>
      </c>
    </row>
    <row r="15" spans="1:6">
      <c r="A15" s="75"/>
      <c r="B15" s="75">
        <v>1</v>
      </c>
      <c r="C15" s="75">
        <v>2</v>
      </c>
      <c r="D15" s="75">
        <v>3</v>
      </c>
      <c r="E15" s="15">
        <v>4</v>
      </c>
      <c r="F15" s="32">
        <v>5</v>
      </c>
    </row>
    <row r="16" spans="1:6" ht="16.2">
      <c r="A16" s="15" t="s">
        <v>90</v>
      </c>
      <c r="B16" s="90">
        <v>223227.45</v>
      </c>
      <c r="C16" s="123">
        <v>681055.18</v>
      </c>
      <c r="D16" s="146">
        <v>322004.21000000002</v>
      </c>
      <c r="E16" s="16">
        <f>(D16/B16)*100</f>
        <v>144.24937882863421</v>
      </c>
      <c r="F16" s="16">
        <f>(D16/C16)*100</f>
        <v>47.2801939484551</v>
      </c>
    </row>
    <row r="17" spans="1:9">
      <c r="A17" s="15" t="s">
        <v>91</v>
      </c>
      <c r="B17" s="16">
        <v>0</v>
      </c>
      <c r="C17" s="16">
        <v>0</v>
      </c>
      <c r="D17" s="76">
        <v>0</v>
      </c>
      <c r="E17" s="16">
        <v>0</v>
      </c>
      <c r="F17" s="16">
        <v>0</v>
      </c>
    </row>
    <row r="18" spans="1:9" ht="15" thickBot="1">
      <c r="A18" s="77" t="s">
        <v>92</v>
      </c>
      <c r="B18" s="78">
        <v>223227.45</v>
      </c>
      <c r="C18" s="78">
        <v>681055.18</v>
      </c>
      <c r="D18" s="78">
        <f>SUM(D16:D17)</f>
        <v>322004.21000000002</v>
      </c>
      <c r="E18" s="84">
        <f t="shared" ref="E18" si="0">(D18/B18)*100</f>
        <v>144.24937882863421</v>
      </c>
      <c r="F18" s="84">
        <f t="shared" ref="F18" si="1">(D18/C18)*100</f>
        <v>47.2801939484551</v>
      </c>
    </row>
    <row r="19" spans="1:9" ht="15" thickTop="1">
      <c r="A19" s="21"/>
      <c r="B19" s="22"/>
      <c r="C19" s="22"/>
      <c r="D19" s="22"/>
      <c r="E19" s="83"/>
      <c r="F19" s="83"/>
    </row>
    <row r="20" spans="1:9" ht="16.2">
      <c r="A20" s="15" t="s">
        <v>93</v>
      </c>
      <c r="B20" s="31">
        <v>228356.56</v>
      </c>
      <c r="C20" s="123">
        <v>687509.05</v>
      </c>
      <c r="D20" s="146">
        <v>320365.7</v>
      </c>
      <c r="E20" s="16">
        <f>D20/B20*100</f>
        <v>140.29187512721336</v>
      </c>
      <c r="F20" s="16">
        <f>D20/C20*100</f>
        <v>46.598033873154101</v>
      </c>
      <c r="I20" s="6"/>
    </row>
    <row r="21" spans="1:9">
      <c r="A21" s="15" t="s">
        <v>94</v>
      </c>
      <c r="B21" s="16">
        <v>0</v>
      </c>
      <c r="C21" s="16">
        <v>0</v>
      </c>
      <c r="D21" s="76">
        <v>0</v>
      </c>
      <c r="E21" s="16" t="e">
        <f t="shared" ref="E21:E36" si="2">D21/B21*100</f>
        <v>#DIV/0!</v>
      </c>
      <c r="F21" s="16" t="e">
        <f t="shared" ref="F21:F36" si="3">D21/C21*100</f>
        <v>#DIV/0!</v>
      </c>
    </row>
    <row r="22" spans="1:9" ht="15" thickBot="1">
      <c r="A22" s="77" t="s">
        <v>95</v>
      </c>
      <c r="B22" s="78">
        <v>228356.56</v>
      </c>
      <c r="C22" s="78">
        <f t="shared" ref="C22" si="4">SUM(C20:C21)</f>
        <v>687509.05</v>
      </c>
      <c r="D22" s="146">
        <v>320365.7</v>
      </c>
      <c r="E22" s="78">
        <f t="shared" si="2"/>
        <v>140.29187512721336</v>
      </c>
      <c r="F22" s="78">
        <f t="shared" si="3"/>
        <v>46.598033873154101</v>
      </c>
      <c r="H22" s="6"/>
    </row>
    <row r="23" spans="1:9" ht="15" thickTop="1">
      <c r="A23" s="21"/>
      <c r="B23" s="21"/>
      <c r="C23" s="22"/>
      <c r="D23" s="22"/>
      <c r="E23" s="34"/>
      <c r="F23" s="34"/>
    </row>
    <row r="24" spans="1:9">
      <c r="A24" s="21"/>
      <c r="B24" s="21"/>
      <c r="C24" s="22"/>
      <c r="D24" s="22"/>
      <c r="E24" s="34"/>
      <c r="F24" s="34"/>
    </row>
    <row r="25" spans="1:9">
      <c r="A25" s="33" t="s">
        <v>96</v>
      </c>
      <c r="B25" s="33"/>
      <c r="C25" s="22"/>
      <c r="D25" s="22"/>
      <c r="E25" s="34"/>
      <c r="F25" s="34"/>
    </row>
    <row r="26" spans="1:9">
      <c r="A26" s="21"/>
      <c r="B26" s="21"/>
      <c r="C26" s="22"/>
      <c r="D26" s="22"/>
      <c r="E26" s="34"/>
      <c r="F26" s="34"/>
    </row>
    <row r="27" spans="1:9">
      <c r="A27" s="15" t="s">
        <v>97</v>
      </c>
      <c r="B27" s="16">
        <v>0</v>
      </c>
      <c r="C27" s="16">
        <v>0</v>
      </c>
      <c r="D27" s="16">
        <v>0</v>
      </c>
      <c r="E27" s="31"/>
      <c r="F27" s="31"/>
    </row>
    <row r="28" spans="1:9">
      <c r="A28" s="15" t="s">
        <v>98</v>
      </c>
      <c r="B28" s="16">
        <v>0</v>
      </c>
      <c r="C28" s="16">
        <v>0</v>
      </c>
      <c r="D28" s="16">
        <v>0</v>
      </c>
      <c r="E28" s="31"/>
      <c r="F28" s="31"/>
    </row>
    <row r="29" spans="1:9" ht="15" thickBot="1">
      <c r="A29" s="77" t="s">
        <v>99</v>
      </c>
      <c r="B29" s="78">
        <v>0</v>
      </c>
      <c r="C29" s="78">
        <v>0</v>
      </c>
      <c r="D29" s="84">
        <v>0</v>
      </c>
      <c r="E29" s="78"/>
      <c r="F29" s="78"/>
    </row>
    <row r="30" spans="1:9" ht="15" thickTop="1">
      <c r="A30" s="21"/>
      <c r="B30" s="22"/>
      <c r="C30" s="22"/>
      <c r="D30" s="22"/>
      <c r="E30" s="34"/>
      <c r="F30" s="34"/>
    </row>
    <row r="31" spans="1:9" ht="15" thickBot="1">
      <c r="A31" s="77" t="s">
        <v>100</v>
      </c>
      <c r="B31" s="78"/>
      <c r="C31" s="78"/>
      <c r="D31" s="78"/>
      <c r="E31" s="78"/>
      <c r="F31" s="78"/>
    </row>
    <row r="32" spans="1:9" ht="15" thickTop="1">
      <c r="A32" s="21"/>
      <c r="B32" s="21"/>
      <c r="C32" s="21"/>
      <c r="D32" s="21"/>
      <c r="E32" s="34"/>
      <c r="F32" s="34"/>
    </row>
    <row r="33" spans="1:8">
      <c r="A33" s="21"/>
      <c r="B33" s="21"/>
      <c r="C33" s="21"/>
      <c r="D33" s="21"/>
      <c r="E33" s="34"/>
      <c r="F33" s="34"/>
    </row>
    <row r="34" spans="1:8">
      <c r="A34" s="32" t="s">
        <v>101</v>
      </c>
      <c r="B34" s="65">
        <v>5129.1099999999997</v>
      </c>
      <c r="C34" s="46">
        <v>6453.87</v>
      </c>
      <c r="D34" s="16">
        <v>5590.08</v>
      </c>
      <c r="E34" s="31">
        <f t="shared" si="2"/>
        <v>108.98732918576516</v>
      </c>
      <c r="F34" s="31">
        <f t="shared" si="3"/>
        <v>86.615937414295601</v>
      </c>
      <c r="H34" s="6"/>
    </row>
    <row r="35" spans="1:8">
      <c r="A35" s="21"/>
      <c r="B35" s="21"/>
      <c r="C35" s="21"/>
      <c r="D35" s="21"/>
      <c r="E35" s="34"/>
      <c r="F35" s="34"/>
    </row>
    <row r="36" spans="1:8">
      <c r="A36" s="32" t="s">
        <v>102</v>
      </c>
      <c r="B36" s="81"/>
      <c r="C36" s="82"/>
      <c r="D36" s="31"/>
      <c r="E36" s="31" t="e">
        <f t="shared" si="2"/>
        <v>#DIV/0!</v>
      </c>
      <c r="F36" s="31" t="e">
        <f t="shared" si="3"/>
        <v>#DIV/0!</v>
      </c>
    </row>
    <row r="37" spans="1:8">
      <c r="A37" s="21"/>
      <c r="B37" s="21"/>
      <c r="C37" s="21"/>
      <c r="D37" s="21"/>
      <c r="E37" s="34"/>
      <c r="F37" s="34"/>
    </row>
    <row r="38" spans="1:8" ht="43.8" thickBot="1">
      <c r="A38" s="124" t="s">
        <v>103</v>
      </c>
      <c r="B38" s="125"/>
      <c r="C38" s="125">
        <v>6453.87</v>
      </c>
      <c r="D38" s="125"/>
      <c r="E38" s="78"/>
      <c r="F38" s="78"/>
    </row>
    <row r="39" spans="1:8" ht="15" thickTop="1"/>
  </sheetData>
  <mergeCells count="1">
    <mergeCell ref="A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2C3C0-DA9E-43A5-9D21-B955D0041EBB}">
  <dimension ref="A1:K48"/>
  <sheetViews>
    <sheetView topLeftCell="A16" workbookViewId="0">
      <selection activeCell="H17" sqref="H17"/>
    </sheetView>
  </sheetViews>
  <sheetFormatPr defaultRowHeight="14.4"/>
  <cols>
    <col min="2" max="2" width="9.33203125" bestFit="1" customWidth="1"/>
    <col min="3" max="3" width="43.33203125" customWidth="1"/>
    <col min="4" max="4" width="14.109375" bestFit="1" customWidth="1"/>
    <col min="5" max="5" width="17.109375" customWidth="1"/>
    <col min="6" max="6" width="15.44140625" customWidth="1"/>
    <col min="7" max="7" width="9.33203125" bestFit="1" customWidth="1"/>
    <col min="8" max="8" width="11.109375" bestFit="1" customWidth="1"/>
    <col min="10" max="11" width="10.109375" bestFit="1" customWidth="1"/>
  </cols>
  <sheetData>
    <row r="1" spans="1:10">
      <c r="A1" s="158" t="s">
        <v>125</v>
      </c>
      <c r="B1" s="159"/>
      <c r="C1" s="159"/>
      <c r="D1" s="159"/>
      <c r="E1" s="159"/>
      <c r="F1" s="159"/>
      <c r="G1" s="159"/>
      <c r="H1" s="159"/>
    </row>
    <row r="2" spans="1:10">
      <c r="A2" s="159"/>
      <c r="B2" s="159"/>
      <c r="C2" s="159"/>
      <c r="D2" s="159"/>
      <c r="E2" s="159"/>
      <c r="F2" s="159"/>
      <c r="G2" s="159"/>
      <c r="H2" s="159"/>
    </row>
    <row r="3" spans="1:10" ht="36.75" hidden="1" customHeight="1">
      <c r="A3" s="159"/>
      <c r="B3" s="159"/>
      <c r="C3" s="159"/>
      <c r="D3" s="159"/>
      <c r="E3" s="159"/>
      <c r="F3" s="159"/>
      <c r="G3" s="159"/>
      <c r="H3" s="159"/>
    </row>
    <row r="4" spans="1:10" ht="43.2">
      <c r="A4" s="160" t="s">
        <v>104</v>
      </c>
      <c r="B4" s="160"/>
      <c r="C4" s="85" t="s">
        <v>105</v>
      </c>
      <c r="D4" s="62" t="s">
        <v>51</v>
      </c>
      <c r="E4" s="4" t="s">
        <v>142</v>
      </c>
      <c r="F4" s="4" t="s">
        <v>143</v>
      </c>
      <c r="G4" s="50" t="s">
        <v>88</v>
      </c>
      <c r="H4" s="50" t="s">
        <v>87</v>
      </c>
    </row>
    <row r="5" spans="1:10" ht="16.2">
      <c r="A5" s="86"/>
      <c r="B5" s="86"/>
      <c r="C5" s="87"/>
      <c r="D5" s="88">
        <v>1</v>
      </c>
      <c r="E5" s="88">
        <v>2</v>
      </c>
      <c r="F5" s="88">
        <v>3</v>
      </c>
      <c r="G5" s="88">
        <v>4</v>
      </c>
      <c r="H5" s="85">
        <v>5</v>
      </c>
    </row>
    <row r="6" spans="1:10" ht="42" customHeight="1">
      <c r="A6" s="89">
        <v>6</v>
      </c>
      <c r="B6" s="89"/>
      <c r="C6" s="89" t="s">
        <v>90</v>
      </c>
      <c r="D6" s="90">
        <v>223227.45</v>
      </c>
      <c r="E6" s="90">
        <v>681055.18</v>
      </c>
      <c r="F6" s="90">
        <v>322004.21000000002</v>
      </c>
      <c r="G6" s="90">
        <f>(F6/D6)*100</f>
        <v>144.24937882863421</v>
      </c>
      <c r="H6" s="91">
        <f>F6/E6*100</f>
        <v>47.2801939484551</v>
      </c>
    </row>
    <row r="7" spans="1:10" ht="50.1" customHeight="1">
      <c r="A7" s="89">
        <v>63</v>
      </c>
      <c r="B7" s="89"/>
      <c r="C7" s="92" t="s">
        <v>106</v>
      </c>
      <c r="D7" s="90">
        <v>206617.45</v>
      </c>
      <c r="E7" s="90">
        <v>586383.09</v>
      </c>
      <c r="F7" s="90">
        <v>257937.34</v>
      </c>
      <c r="G7" s="90">
        <f t="shared" ref="G7:G27" si="0">(F7/D7)*100</f>
        <v>124.8381199167834</v>
      </c>
      <c r="H7" s="91">
        <f t="shared" ref="H7:H27" si="1">F7/E7*100</f>
        <v>43.987854424656078</v>
      </c>
    </row>
    <row r="8" spans="1:10" ht="50.1" customHeight="1">
      <c r="A8" s="89">
        <v>636</v>
      </c>
      <c r="B8" s="89"/>
      <c r="C8" s="92" t="s">
        <v>46</v>
      </c>
      <c r="D8" s="90">
        <v>205392.85</v>
      </c>
      <c r="E8" s="90">
        <v>576803.68000000005</v>
      </c>
      <c r="F8" s="90">
        <v>248532.7</v>
      </c>
      <c r="G8" s="90">
        <f t="shared" si="0"/>
        <v>121.00357923851779</v>
      </c>
      <c r="H8" s="91">
        <f t="shared" si="1"/>
        <v>43.087918579160245</v>
      </c>
    </row>
    <row r="9" spans="1:10" ht="50.1" customHeight="1">
      <c r="A9" s="89">
        <v>6361</v>
      </c>
      <c r="B9" s="89"/>
      <c r="C9" s="101" t="s">
        <v>107</v>
      </c>
      <c r="D9" s="90">
        <v>205243.23</v>
      </c>
      <c r="E9" s="93">
        <v>570603.68000000005</v>
      </c>
      <c r="F9" s="93">
        <v>248532.7</v>
      </c>
      <c r="G9" s="90">
        <f t="shared" si="0"/>
        <v>121.09178948314154</v>
      </c>
      <c r="H9" s="91">
        <f t="shared" si="1"/>
        <v>43.556098341321601</v>
      </c>
      <c r="J9" s="6"/>
    </row>
    <row r="10" spans="1:10" ht="50.1" customHeight="1">
      <c r="A10" s="89">
        <v>63612</v>
      </c>
      <c r="B10" s="89"/>
      <c r="C10" s="101" t="s">
        <v>108</v>
      </c>
      <c r="D10" s="139">
        <v>205243.23</v>
      </c>
      <c r="E10" s="93">
        <v>569103.68000000005</v>
      </c>
      <c r="F10" s="93">
        <v>247032.701</v>
      </c>
      <c r="G10" s="90">
        <f t="shared" si="0"/>
        <v>120.3609497862609</v>
      </c>
      <c r="H10" s="91">
        <f t="shared" si="1"/>
        <v>43.407327993380747</v>
      </c>
    </row>
    <row r="11" spans="1:10" ht="50.1" customHeight="1">
      <c r="A11" s="89">
        <v>63613</v>
      </c>
      <c r="B11" s="89"/>
      <c r="C11" s="101" t="s">
        <v>109</v>
      </c>
      <c r="D11" s="139">
        <v>0</v>
      </c>
      <c r="E11" s="93">
        <v>1500</v>
      </c>
      <c r="F11" s="93">
        <v>1500</v>
      </c>
      <c r="G11" s="90" t="e">
        <f t="shared" si="0"/>
        <v>#DIV/0!</v>
      </c>
      <c r="H11" s="91">
        <f t="shared" si="1"/>
        <v>100</v>
      </c>
    </row>
    <row r="12" spans="1:10" ht="50.1" customHeight="1">
      <c r="A12" s="89">
        <v>6362</v>
      </c>
      <c r="B12" s="89"/>
      <c r="C12" s="101" t="s">
        <v>110</v>
      </c>
      <c r="D12" s="139">
        <v>149.62</v>
      </c>
      <c r="E12" s="93">
        <v>6200</v>
      </c>
      <c r="F12" s="93">
        <v>0</v>
      </c>
      <c r="G12" s="90">
        <f t="shared" si="0"/>
        <v>0</v>
      </c>
      <c r="H12" s="91">
        <f t="shared" si="1"/>
        <v>0</v>
      </c>
    </row>
    <row r="13" spans="1:10" ht="50.1" customHeight="1">
      <c r="A13" s="89">
        <v>638</v>
      </c>
      <c r="B13" s="89"/>
      <c r="C13" s="101" t="s">
        <v>162</v>
      </c>
      <c r="D13" s="139">
        <v>0</v>
      </c>
      <c r="E13" s="93">
        <v>9312</v>
      </c>
      <c r="F13" s="90">
        <v>9312</v>
      </c>
      <c r="G13" s="90" t="e">
        <f t="shared" si="0"/>
        <v>#DIV/0!</v>
      </c>
      <c r="H13" s="91">
        <f t="shared" si="1"/>
        <v>100</v>
      </c>
    </row>
    <row r="14" spans="1:10" ht="50.1" customHeight="1">
      <c r="A14" s="89">
        <v>639</v>
      </c>
      <c r="B14" s="89"/>
      <c r="C14" s="92" t="s">
        <v>111</v>
      </c>
      <c r="D14" s="93">
        <v>1224.5999999999999</v>
      </c>
      <c r="E14" s="93">
        <v>267.41000000000003</v>
      </c>
      <c r="F14" s="90">
        <v>92.64</v>
      </c>
      <c r="G14" s="90">
        <f t="shared" si="0"/>
        <v>7.5649191572758454</v>
      </c>
      <c r="H14" s="91">
        <f t="shared" si="1"/>
        <v>34.643431434875282</v>
      </c>
    </row>
    <row r="15" spans="1:10" ht="50.1" customHeight="1">
      <c r="A15" s="89">
        <v>6391</v>
      </c>
      <c r="B15" s="89"/>
      <c r="C15" s="101" t="s">
        <v>112</v>
      </c>
      <c r="D15" s="139">
        <v>0</v>
      </c>
      <c r="E15" s="93">
        <v>136.13999999999999</v>
      </c>
      <c r="F15" s="93">
        <v>92.64</v>
      </c>
      <c r="G15" s="90" t="e">
        <f t="shared" si="0"/>
        <v>#DIV/0!</v>
      </c>
      <c r="H15" s="91">
        <f t="shared" si="1"/>
        <v>68.047598060819752</v>
      </c>
    </row>
    <row r="16" spans="1:10" ht="50.1" customHeight="1">
      <c r="A16" s="89">
        <v>6393</v>
      </c>
      <c r="B16" s="89"/>
      <c r="C16" s="92" t="s">
        <v>113</v>
      </c>
      <c r="D16" s="139">
        <v>1224.5999999999999</v>
      </c>
      <c r="E16" s="93">
        <v>131.27000000000001</v>
      </c>
      <c r="F16" s="93">
        <v>0</v>
      </c>
      <c r="G16" s="90">
        <f t="shared" si="0"/>
        <v>0</v>
      </c>
      <c r="H16" s="91">
        <f t="shared" si="1"/>
        <v>0</v>
      </c>
    </row>
    <row r="17" spans="1:8" ht="50.1" customHeight="1">
      <c r="A17" s="94">
        <v>65</v>
      </c>
      <c r="B17" s="94"/>
      <c r="C17" s="97" t="s">
        <v>114</v>
      </c>
      <c r="D17" s="98">
        <v>4010.35</v>
      </c>
      <c r="E17" s="91">
        <v>4000</v>
      </c>
      <c r="F17" s="91">
        <v>410.51</v>
      </c>
      <c r="G17" s="90">
        <f t="shared" si="0"/>
        <v>10.236263667759673</v>
      </c>
      <c r="H17" s="91">
        <f t="shared" si="1"/>
        <v>10.26275</v>
      </c>
    </row>
    <row r="18" spans="1:8" ht="50.1" customHeight="1">
      <c r="A18" s="95">
        <v>652</v>
      </c>
      <c r="B18" s="95"/>
      <c r="C18" s="94" t="s">
        <v>115</v>
      </c>
      <c r="D18" s="96"/>
      <c r="E18" s="96">
        <v>4000</v>
      </c>
      <c r="F18" s="91">
        <v>410.51</v>
      </c>
      <c r="G18" s="90" t="e">
        <f t="shared" si="0"/>
        <v>#DIV/0!</v>
      </c>
      <c r="H18" s="91">
        <f t="shared" si="1"/>
        <v>10.26275</v>
      </c>
    </row>
    <row r="19" spans="1:8" ht="50.1" customHeight="1">
      <c r="A19" s="95">
        <v>6526</v>
      </c>
      <c r="B19" s="95"/>
      <c r="C19" s="95" t="s">
        <v>116</v>
      </c>
      <c r="D19" s="96">
        <v>4010.35</v>
      </c>
      <c r="E19" s="96">
        <v>4000</v>
      </c>
      <c r="F19" s="96">
        <v>410.51</v>
      </c>
      <c r="G19" s="90">
        <f t="shared" si="0"/>
        <v>10.236263667759673</v>
      </c>
      <c r="H19" s="91">
        <f t="shared" si="1"/>
        <v>10.26275</v>
      </c>
    </row>
    <row r="20" spans="1:8" ht="50.1" customHeight="1">
      <c r="A20" s="94">
        <v>66</v>
      </c>
      <c r="B20" s="95"/>
      <c r="C20" s="97" t="s">
        <v>117</v>
      </c>
      <c r="D20" s="98">
        <v>2953.28</v>
      </c>
      <c r="E20" s="91">
        <v>9000</v>
      </c>
      <c r="F20" s="91">
        <v>4271.4399999999996</v>
      </c>
      <c r="G20" s="90">
        <f t="shared" si="0"/>
        <v>144.63376313793475</v>
      </c>
      <c r="H20" s="91">
        <f t="shared" si="1"/>
        <v>47.460444444444441</v>
      </c>
    </row>
    <row r="21" spans="1:8" ht="50.1" customHeight="1">
      <c r="A21" s="94">
        <v>661</v>
      </c>
      <c r="B21" s="95"/>
      <c r="C21" s="97" t="s">
        <v>118</v>
      </c>
      <c r="D21" s="98">
        <v>2953.28</v>
      </c>
      <c r="E21" s="91">
        <v>7000</v>
      </c>
      <c r="F21" s="96">
        <v>4271.4399999999996</v>
      </c>
      <c r="G21" s="90">
        <f t="shared" si="0"/>
        <v>144.63376313793475</v>
      </c>
      <c r="H21" s="91">
        <f t="shared" si="1"/>
        <v>61.020571428571422</v>
      </c>
    </row>
    <row r="22" spans="1:8" ht="50.1" customHeight="1">
      <c r="A22" s="94">
        <v>6615</v>
      </c>
      <c r="B22" s="95"/>
      <c r="C22" s="97" t="s">
        <v>45</v>
      </c>
      <c r="D22" s="98">
        <v>2953.28</v>
      </c>
      <c r="E22" s="91">
        <v>7000</v>
      </c>
      <c r="F22" s="96">
        <v>4271.4399999999996</v>
      </c>
      <c r="G22" s="90">
        <f t="shared" ref="G22" si="2">(F22/D22)*100</f>
        <v>144.63376313793475</v>
      </c>
      <c r="H22" s="91">
        <f t="shared" ref="H22" si="3">F22/E22*100</f>
        <v>61.020571428571422</v>
      </c>
    </row>
    <row r="23" spans="1:8" ht="50.1" customHeight="1">
      <c r="A23" s="94">
        <v>663</v>
      </c>
      <c r="B23" s="95"/>
      <c r="C23" s="97" t="s">
        <v>139</v>
      </c>
      <c r="D23" s="98">
        <v>0</v>
      </c>
      <c r="E23" s="91">
        <v>2000</v>
      </c>
      <c r="F23" s="91">
        <v>0</v>
      </c>
      <c r="G23" s="90" t="e">
        <f t="shared" si="0"/>
        <v>#DIV/0!</v>
      </c>
      <c r="H23" s="91">
        <f t="shared" si="1"/>
        <v>0</v>
      </c>
    </row>
    <row r="24" spans="1:8" ht="50.1" customHeight="1">
      <c r="A24" s="94">
        <v>67</v>
      </c>
      <c r="B24" s="94"/>
      <c r="C24" s="97" t="s">
        <v>119</v>
      </c>
      <c r="D24" s="91">
        <v>51943.360000000001</v>
      </c>
      <c r="E24" s="91">
        <v>81672.09</v>
      </c>
      <c r="F24" s="91">
        <v>59384.92</v>
      </c>
      <c r="G24" s="90">
        <f t="shared" si="0"/>
        <v>114.32629695114062</v>
      </c>
      <c r="H24" s="91">
        <f t="shared" si="1"/>
        <v>72.711399940910042</v>
      </c>
    </row>
    <row r="25" spans="1:8" ht="50.1" customHeight="1">
      <c r="A25" s="94">
        <v>671</v>
      </c>
      <c r="B25" s="95"/>
      <c r="C25" s="97" t="s">
        <v>120</v>
      </c>
      <c r="D25" s="91">
        <v>51943.360000000001</v>
      </c>
      <c r="E25" s="91">
        <v>81672.09</v>
      </c>
      <c r="F25" s="96">
        <v>59384.92</v>
      </c>
      <c r="G25" s="90">
        <f t="shared" si="0"/>
        <v>114.32629695114062</v>
      </c>
      <c r="H25" s="91">
        <f t="shared" si="1"/>
        <v>72.711399940910042</v>
      </c>
    </row>
    <row r="26" spans="1:8" ht="50.1" customHeight="1">
      <c r="A26" s="95">
        <v>6711</v>
      </c>
      <c r="B26" s="95"/>
      <c r="C26" s="99" t="s">
        <v>121</v>
      </c>
      <c r="D26" s="91">
        <v>51943.360000000001</v>
      </c>
      <c r="E26" s="154">
        <v>81672.09</v>
      </c>
      <c r="F26" s="96">
        <v>59384.92</v>
      </c>
      <c r="G26" s="90">
        <f t="shared" si="0"/>
        <v>114.32629695114062</v>
      </c>
      <c r="H26" s="91">
        <f t="shared" si="1"/>
        <v>72.711399940910042</v>
      </c>
    </row>
    <row r="27" spans="1:8" ht="50.1" customHeight="1">
      <c r="A27" s="95">
        <v>6712</v>
      </c>
      <c r="B27" s="95"/>
      <c r="C27" s="99" t="s">
        <v>122</v>
      </c>
      <c r="D27" s="100">
        <v>0</v>
      </c>
      <c r="E27" s="96">
        <v>0</v>
      </c>
      <c r="F27" s="96">
        <v>0</v>
      </c>
      <c r="G27" s="90" t="e">
        <f t="shared" si="0"/>
        <v>#DIV/0!</v>
      </c>
      <c r="H27" s="91" t="e">
        <f t="shared" si="1"/>
        <v>#DIV/0!</v>
      </c>
    </row>
    <row r="29" spans="1:8" ht="16.2">
      <c r="A29" s="113"/>
      <c r="B29" s="161" t="s">
        <v>126</v>
      </c>
      <c r="C29" s="161"/>
      <c r="D29" s="161"/>
      <c r="E29" s="161"/>
      <c r="F29" s="161"/>
      <c r="G29" s="161"/>
      <c r="H29" s="161"/>
    </row>
    <row r="30" spans="1:8" ht="48.6">
      <c r="A30" s="113"/>
      <c r="B30" s="114" t="s">
        <v>127</v>
      </c>
      <c r="C30" s="115" t="s">
        <v>128</v>
      </c>
      <c r="D30" s="102" t="s">
        <v>51</v>
      </c>
      <c r="E30" s="102" t="s">
        <v>142</v>
      </c>
      <c r="F30" s="102" t="s">
        <v>143</v>
      </c>
      <c r="G30" s="102" t="s">
        <v>88</v>
      </c>
      <c r="H30" s="102" t="s">
        <v>87</v>
      </c>
    </row>
    <row r="31" spans="1:8" ht="15.6">
      <c r="A31" s="113"/>
      <c r="B31" s="162"/>
      <c r="C31" s="162"/>
      <c r="D31" s="116">
        <v>1</v>
      </c>
      <c r="E31" s="117">
        <v>2</v>
      </c>
      <c r="F31" s="117">
        <v>3</v>
      </c>
      <c r="G31" s="117">
        <v>4</v>
      </c>
      <c r="H31" s="118" t="s">
        <v>140</v>
      </c>
    </row>
    <row r="32" spans="1:8" ht="16.2">
      <c r="A32" s="113"/>
      <c r="B32" s="119">
        <v>11</v>
      </c>
      <c r="C32" s="119" t="s">
        <v>129</v>
      </c>
      <c r="D32" s="130">
        <v>398.17</v>
      </c>
      <c r="E32" s="128">
        <v>4339.59</v>
      </c>
      <c r="F32" s="127">
        <v>2809.4</v>
      </c>
      <c r="G32" s="128">
        <f>F32/D32*100</f>
        <v>705.5780194389331</v>
      </c>
      <c r="H32" s="129">
        <f>F32/E32*100</f>
        <v>64.738834774713737</v>
      </c>
    </row>
    <row r="33" spans="1:11" ht="16.2">
      <c r="A33" s="113"/>
      <c r="B33" s="119">
        <v>12</v>
      </c>
      <c r="C33" s="119" t="s">
        <v>134</v>
      </c>
      <c r="D33" s="130">
        <v>1257.23</v>
      </c>
      <c r="E33" s="128">
        <v>1194</v>
      </c>
      <c r="F33" s="127">
        <v>1194</v>
      </c>
      <c r="G33" s="128">
        <f t="shared" ref="G33:G41" si="4">F33/D33*100</f>
        <v>94.970689531748363</v>
      </c>
      <c r="H33" s="129">
        <f t="shared" ref="H33:H42" si="5">F33/E33*100</f>
        <v>100</v>
      </c>
      <c r="K33" s="6"/>
    </row>
    <row r="34" spans="1:11" ht="16.2">
      <c r="A34" s="113"/>
      <c r="B34" s="119">
        <v>19</v>
      </c>
      <c r="C34" s="119" t="s">
        <v>135</v>
      </c>
      <c r="D34" s="130">
        <v>3127.2</v>
      </c>
      <c r="E34" s="128">
        <v>1586.49</v>
      </c>
      <c r="F34" s="127">
        <v>1161.93</v>
      </c>
      <c r="G34" s="128">
        <f t="shared" si="4"/>
        <v>37.155602455871076</v>
      </c>
      <c r="H34" s="129">
        <f t="shared" si="5"/>
        <v>73.239037119679296</v>
      </c>
    </row>
    <row r="35" spans="1:11" ht="16.2">
      <c r="A35" s="113"/>
      <c r="B35" s="119">
        <v>31</v>
      </c>
      <c r="C35" s="119" t="s">
        <v>132</v>
      </c>
      <c r="D35" s="126">
        <v>114.01</v>
      </c>
      <c r="E35" s="130">
        <v>7000</v>
      </c>
      <c r="F35" s="127">
        <v>4271.4399999999996</v>
      </c>
      <c r="G35" s="128">
        <f t="shared" si="4"/>
        <v>3746.5485483729494</v>
      </c>
      <c r="H35" s="129">
        <f t="shared" si="5"/>
        <v>61.020571428571422</v>
      </c>
      <c r="J35" s="6"/>
    </row>
    <row r="36" spans="1:11" ht="16.2">
      <c r="A36" s="113"/>
      <c r="B36" s="119">
        <v>41</v>
      </c>
      <c r="C36" s="119" t="s">
        <v>130</v>
      </c>
      <c r="D36" s="130">
        <v>3346.06</v>
      </c>
      <c r="E36" s="130">
        <v>4000</v>
      </c>
      <c r="F36" s="127">
        <v>410.51</v>
      </c>
      <c r="G36" s="128">
        <f t="shared" si="4"/>
        <v>12.268459023448473</v>
      </c>
      <c r="H36" s="129">
        <f t="shared" si="5"/>
        <v>10.26275</v>
      </c>
    </row>
    <row r="37" spans="1:11" ht="16.2">
      <c r="A37" s="113"/>
      <c r="B37" s="119">
        <v>45</v>
      </c>
      <c r="C37" s="119" t="s">
        <v>136</v>
      </c>
      <c r="D37" s="130">
        <v>46488.08</v>
      </c>
      <c r="E37" s="128">
        <v>74552.009999999995</v>
      </c>
      <c r="F37" s="130">
        <v>54219.59</v>
      </c>
      <c r="G37" s="128">
        <f t="shared" si="4"/>
        <v>116.63116652698929</v>
      </c>
      <c r="H37" s="129">
        <f t="shared" si="5"/>
        <v>72.727200782379981</v>
      </c>
    </row>
    <row r="38" spans="1:11" ht="16.2">
      <c r="A38" s="113"/>
      <c r="B38" s="119">
        <v>51</v>
      </c>
      <c r="C38" s="119" t="s">
        <v>137</v>
      </c>
      <c r="D38" s="130">
        <v>166860.24</v>
      </c>
      <c r="E38" s="128">
        <v>575439.81999999995</v>
      </c>
      <c r="F38" s="130">
        <v>247125.34</v>
      </c>
      <c r="G38" s="128">
        <f t="shared" si="4"/>
        <v>148.10319102981032</v>
      </c>
      <c r="H38" s="129">
        <f t="shared" si="5"/>
        <v>42.945470822648318</v>
      </c>
    </row>
    <row r="39" spans="1:11" ht="16.2">
      <c r="A39" s="113"/>
      <c r="B39" s="119">
        <v>53</v>
      </c>
      <c r="C39" s="119" t="s">
        <v>133</v>
      </c>
      <c r="D39" s="139">
        <v>149.62</v>
      </c>
      <c r="E39" s="128">
        <v>1500</v>
      </c>
      <c r="F39" s="130">
        <v>1500</v>
      </c>
      <c r="G39" s="128">
        <f t="shared" si="4"/>
        <v>1002.5397674107741</v>
      </c>
      <c r="H39" s="129">
        <f t="shared" si="5"/>
        <v>100</v>
      </c>
    </row>
    <row r="40" spans="1:11" ht="16.2">
      <c r="A40" s="113"/>
      <c r="B40" s="119">
        <v>54</v>
      </c>
      <c r="C40" s="119" t="s">
        <v>138</v>
      </c>
      <c r="D40" s="130">
        <v>1486.84</v>
      </c>
      <c r="E40" s="128">
        <v>9443.27</v>
      </c>
      <c r="F40" s="130">
        <v>9312</v>
      </c>
      <c r="G40" s="128">
        <f t="shared" si="4"/>
        <v>626.29469209867909</v>
      </c>
      <c r="H40" s="129">
        <f t="shared" si="5"/>
        <v>98.609909491097895</v>
      </c>
    </row>
    <row r="41" spans="1:11" ht="16.2">
      <c r="A41" s="113"/>
      <c r="B41" s="119">
        <v>61</v>
      </c>
      <c r="C41" s="119" t="s">
        <v>158</v>
      </c>
      <c r="D41" s="130">
        <v>0</v>
      </c>
      <c r="E41" s="128">
        <v>2000</v>
      </c>
      <c r="F41" s="130">
        <v>0</v>
      </c>
      <c r="G41" s="128" t="e">
        <f t="shared" si="4"/>
        <v>#DIV/0!</v>
      </c>
      <c r="H41" s="129">
        <f t="shared" si="5"/>
        <v>0</v>
      </c>
    </row>
    <row r="42" spans="1:11" ht="16.2">
      <c r="A42" s="113"/>
      <c r="B42" s="119"/>
      <c r="C42" s="122" t="s">
        <v>131</v>
      </c>
      <c r="D42" s="123">
        <f>SUM(D32:D41)</f>
        <v>223227.44999999998</v>
      </c>
      <c r="E42" s="123">
        <f>SUM(E32:E41)</f>
        <v>681055.17999999993</v>
      </c>
      <c r="F42" s="123">
        <f>SUM(F32:F41)</f>
        <v>322004.20999999996</v>
      </c>
      <c r="G42" s="120">
        <f>F42/D42*100</f>
        <v>144.24937882863421</v>
      </c>
      <c r="H42" s="121">
        <f t="shared" si="5"/>
        <v>47.2801939484551</v>
      </c>
    </row>
    <row r="43" spans="1:11">
      <c r="D43" s="6"/>
    </row>
    <row r="44" spans="1:11" ht="18">
      <c r="E44" s="153"/>
    </row>
    <row r="45" spans="1:11" ht="16.2">
      <c r="A45" s="113"/>
      <c r="B45" s="119">
        <v>42</v>
      </c>
      <c r="C45" s="119" t="s">
        <v>159</v>
      </c>
      <c r="D45" s="130">
        <v>5129.1099999999997</v>
      </c>
      <c r="E45" s="130">
        <v>6453.87</v>
      </c>
      <c r="F45" s="127">
        <v>5590.08</v>
      </c>
      <c r="G45" s="128">
        <f t="shared" ref="G45" si="6">F45/D45*100</f>
        <v>108.98732918576516</v>
      </c>
      <c r="H45" s="129">
        <f t="shared" ref="H45" si="7">F45/E45*100</f>
        <v>86.615937414295601</v>
      </c>
    </row>
    <row r="48" spans="1:11" ht="18">
      <c r="A48" s="153"/>
      <c r="B48" s="153"/>
      <c r="C48" s="153"/>
      <c r="D48" s="153"/>
      <c r="E48" s="155"/>
      <c r="F48" s="155"/>
    </row>
  </sheetData>
  <mergeCells count="4">
    <mergeCell ref="A1:H3"/>
    <mergeCell ref="A4:B4"/>
    <mergeCell ref="B29:H29"/>
    <mergeCell ref="B31:C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4"/>
  <sheetViews>
    <sheetView workbookViewId="0">
      <selection activeCell="B321" sqref="B321"/>
    </sheetView>
  </sheetViews>
  <sheetFormatPr defaultRowHeight="14.4"/>
  <cols>
    <col min="1" max="1" width="12.33203125" customWidth="1"/>
    <col min="2" max="2" width="39.88671875" customWidth="1"/>
    <col min="3" max="3" width="15.5546875" style="6" bestFit="1" customWidth="1"/>
    <col min="4" max="4" width="15.109375" bestFit="1" customWidth="1"/>
    <col min="5" max="5" width="17.33203125" bestFit="1" customWidth="1"/>
    <col min="6" max="6" width="12.88671875" style="6" bestFit="1" customWidth="1"/>
    <col min="7" max="7" width="13.5546875" style="6" customWidth="1"/>
    <col min="8" max="8" width="0.109375" customWidth="1"/>
    <col min="9" max="10" width="9.109375" hidden="1" customWidth="1"/>
    <col min="12" max="13" width="10.109375" style="6" bestFit="1" customWidth="1"/>
  </cols>
  <sheetData>
    <row r="1" spans="1:10" ht="48.75" customHeight="1">
      <c r="A1" s="164" t="s">
        <v>141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.7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8.5" customHeight="1">
      <c r="A3" s="131">
        <v>2202</v>
      </c>
      <c r="B3" s="132" t="s">
        <v>123</v>
      </c>
      <c r="C3" s="133">
        <v>210629.39</v>
      </c>
      <c r="D3" s="133">
        <v>618882.01</v>
      </c>
      <c r="E3" s="133">
        <f>E26+E37+E49</f>
        <v>292526.84100000001</v>
      </c>
      <c r="F3" s="133">
        <f>E3/C3*100</f>
        <v>138.88225237703057</v>
      </c>
      <c r="G3" s="133">
        <f>E3/D3*100</f>
        <v>47.266980825634278</v>
      </c>
    </row>
    <row r="4" spans="1:10" ht="22.5" customHeight="1">
      <c r="A4" s="23" t="s">
        <v>74</v>
      </c>
      <c r="B4" s="24" t="s">
        <v>52</v>
      </c>
      <c r="C4" s="60"/>
      <c r="D4" s="60"/>
      <c r="E4" s="60"/>
      <c r="F4" s="60"/>
      <c r="G4" s="60"/>
    </row>
    <row r="5" spans="1:10" ht="39" customHeight="1">
      <c r="A5" s="163" t="s">
        <v>2</v>
      </c>
      <c r="B5" s="163"/>
      <c r="C5" s="61"/>
      <c r="D5" s="1"/>
      <c r="E5" s="1"/>
      <c r="F5" s="49"/>
      <c r="G5" s="49"/>
    </row>
    <row r="6" spans="1:10" ht="43.2">
      <c r="A6" s="3" t="s">
        <v>1</v>
      </c>
      <c r="B6" s="2" t="s">
        <v>0</v>
      </c>
      <c r="C6" s="62" t="s">
        <v>51</v>
      </c>
      <c r="D6" s="4" t="s">
        <v>142</v>
      </c>
      <c r="E6" s="4" t="s">
        <v>143</v>
      </c>
      <c r="F6" s="50" t="s">
        <v>88</v>
      </c>
      <c r="G6" s="50" t="s">
        <v>87</v>
      </c>
    </row>
    <row r="7" spans="1:10">
      <c r="A7" s="35"/>
      <c r="B7" s="36"/>
      <c r="C7" s="66">
        <v>1</v>
      </c>
      <c r="D7" s="37">
        <v>2</v>
      </c>
      <c r="E7" s="37">
        <v>3</v>
      </c>
      <c r="F7" s="72">
        <v>4</v>
      </c>
      <c r="G7" s="56">
        <v>5</v>
      </c>
    </row>
    <row r="8" spans="1:10">
      <c r="A8" s="11">
        <v>32111</v>
      </c>
      <c r="B8" s="12" t="s">
        <v>3</v>
      </c>
      <c r="C8" s="63">
        <v>725.46</v>
      </c>
      <c r="D8" s="13">
        <v>145.16</v>
      </c>
      <c r="E8" s="13">
        <v>145.16</v>
      </c>
      <c r="F8" s="47">
        <f>(E8/C8)*100</f>
        <v>20.009373363107542</v>
      </c>
      <c r="G8" s="53">
        <f t="shared" ref="G8:G26" si="0">E8/D8*100</f>
        <v>100</v>
      </c>
    </row>
    <row r="9" spans="1:10">
      <c r="A9" s="14">
        <v>32131</v>
      </c>
      <c r="B9" s="15" t="s">
        <v>4</v>
      </c>
      <c r="C9" s="16">
        <v>159.27000000000001</v>
      </c>
      <c r="D9" s="16">
        <v>115</v>
      </c>
      <c r="E9" s="16">
        <v>115</v>
      </c>
      <c r="F9" s="47">
        <f t="shared" ref="F9:F26" si="1">(E9/C9)*100</f>
        <v>72.204432724304638</v>
      </c>
      <c r="G9" s="53">
        <f t="shared" si="0"/>
        <v>100</v>
      </c>
    </row>
    <row r="10" spans="1:10">
      <c r="A10" s="14">
        <v>32211</v>
      </c>
      <c r="B10" s="15" t="s">
        <v>13</v>
      </c>
      <c r="C10" s="16">
        <v>1801</v>
      </c>
      <c r="D10" s="16">
        <v>1751.85</v>
      </c>
      <c r="E10" s="16">
        <v>1729.05</v>
      </c>
      <c r="F10" s="47">
        <f t="shared" si="1"/>
        <v>96.004997223764576</v>
      </c>
      <c r="G10" s="53">
        <f t="shared" si="0"/>
        <v>98.698518708793557</v>
      </c>
    </row>
    <row r="11" spans="1:10">
      <c r="A11" s="14">
        <v>32221</v>
      </c>
      <c r="B11" s="15" t="s">
        <v>5</v>
      </c>
      <c r="C11" s="16">
        <v>383.6</v>
      </c>
      <c r="D11" s="16">
        <v>224.02</v>
      </c>
      <c r="E11" s="16">
        <v>224.02</v>
      </c>
      <c r="F11" s="47">
        <f t="shared" si="1"/>
        <v>58.399374348279451</v>
      </c>
      <c r="G11" s="53">
        <f t="shared" si="0"/>
        <v>100</v>
      </c>
    </row>
    <row r="12" spans="1:10">
      <c r="A12" s="14">
        <v>32231</v>
      </c>
      <c r="B12" s="15" t="s">
        <v>6</v>
      </c>
      <c r="C12" s="16">
        <v>2742.54</v>
      </c>
      <c r="D12" s="16">
        <v>5000</v>
      </c>
      <c r="E12" s="16">
        <v>3138.98</v>
      </c>
      <c r="F12" s="47">
        <f t="shared" si="1"/>
        <v>114.45521305067565</v>
      </c>
      <c r="G12" s="53">
        <f t="shared" si="0"/>
        <v>62.779600000000002</v>
      </c>
    </row>
    <row r="13" spans="1:10">
      <c r="A13" s="14">
        <v>32234</v>
      </c>
      <c r="B13" s="15" t="s">
        <v>163</v>
      </c>
      <c r="C13" s="16">
        <v>4270.16</v>
      </c>
      <c r="D13" s="16">
        <v>9626</v>
      </c>
      <c r="E13" s="16">
        <v>5443.75</v>
      </c>
      <c r="F13" s="47">
        <f t="shared" si="1"/>
        <v>127.48351349832325</v>
      </c>
      <c r="G13" s="53">
        <f t="shared" si="0"/>
        <v>56.552565967172242</v>
      </c>
    </row>
    <row r="14" spans="1:10">
      <c r="A14" s="14">
        <v>32241</v>
      </c>
      <c r="B14" s="15" t="s">
        <v>14</v>
      </c>
      <c r="C14" s="16">
        <v>1990.82</v>
      </c>
      <c r="D14" s="16">
        <v>1420</v>
      </c>
      <c r="E14" s="16">
        <v>1297.46</v>
      </c>
      <c r="F14" s="47">
        <f t="shared" si="1"/>
        <v>65.172140123165335</v>
      </c>
      <c r="G14" s="53">
        <f t="shared" si="0"/>
        <v>91.370422535211276</v>
      </c>
    </row>
    <row r="15" spans="1:10">
      <c r="A15" s="14">
        <v>32271</v>
      </c>
      <c r="B15" s="15" t="s">
        <v>164</v>
      </c>
      <c r="C15" s="16">
        <v>0</v>
      </c>
      <c r="D15" s="16">
        <v>167.9</v>
      </c>
      <c r="E15" s="16">
        <v>167.9</v>
      </c>
      <c r="F15" s="47" t="e">
        <f t="shared" si="1"/>
        <v>#DIV/0!</v>
      </c>
      <c r="G15" s="53">
        <f t="shared" si="0"/>
        <v>100</v>
      </c>
    </row>
    <row r="16" spans="1:10">
      <c r="A16" s="14">
        <v>32311</v>
      </c>
      <c r="B16" s="15" t="s">
        <v>8</v>
      </c>
      <c r="C16" s="16">
        <v>858.68</v>
      </c>
      <c r="D16" s="16">
        <v>823.49</v>
      </c>
      <c r="E16" s="16">
        <v>646.97</v>
      </c>
      <c r="F16" s="47">
        <f t="shared" si="1"/>
        <v>75.344715144174785</v>
      </c>
      <c r="G16" s="53">
        <f t="shared" si="0"/>
        <v>78.564402724987559</v>
      </c>
    </row>
    <row r="17" spans="1:13">
      <c r="A17" s="14">
        <v>32321</v>
      </c>
      <c r="B17" s="15" t="s">
        <v>39</v>
      </c>
      <c r="C17" s="16">
        <v>1018.8</v>
      </c>
      <c r="D17" s="16">
        <v>1383.19</v>
      </c>
      <c r="E17" s="16">
        <v>1383.19</v>
      </c>
      <c r="F17" s="47">
        <f t="shared" si="1"/>
        <v>135.76658814291324</v>
      </c>
      <c r="G17" s="53">
        <f t="shared" si="0"/>
        <v>100</v>
      </c>
    </row>
    <row r="18" spans="1:13">
      <c r="A18" s="14">
        <v>32341</v>
      </c>
      <c r="B18" s="15" t="s">
        <v>9</v>
      </c>
      <c r="C18" s="16">
        <v>2537.9899999999998</v>
      </c>
      <c r="D18" s="16">
        <v>2113.6799999999998</v>
      </c>
      <c r="E18" s="16">
        <v>2113.6799999999998</v>
      </c>
      <c r="F18" s="47">
        <f t="shared" si="1"/>
        <v>83.281652015965392</v>
      </c>
      <c r="G18" s="53">
        <f t="shared" si="0"/>
        <v>100</v>
      </c>
    </row>
    <row r="19" spans="1:13">
      <c r="A19" s="14">
        <v>32353</v>
      </c>
      <c r="B19" s="15" t="s">
        <v>53</v>
      </c>
      <c r="C19" s="16">
        <v>25520.46</v>
      </c>
      <c r="D19" s="16">
        <v>46167.519999999997</v>
      </c>
      <c r="E19" s="16">
        <v>41687.980000000003</v>
      </c>
      <c r="F19" s="47">
        <f t="shared" si="1"/>
        <v>163.35120918666829</v>
      </c>
      <c r="G19" s="53">
        <f t="shared" si="0"/>
        <v>90.297204614846123</v>
      </c>
    </row>
    <row r="20" spans="1:13">
      <c r="A20" s="14">
        <v>32361</v>
      </c>
      <c r="B20" s="15" t="s">
        <v>11</v>
      </c>
      <c r="C20" s="16">
        <v>597.24</v>
      </c>
      <c r="D20" s="16">
        <v>1072.42</v>
      </c>
      <c r="E20" s="16">
        <v>116.801</v>
      </c>
      <c r="F20" s="47">
        <f t="shared" si="1"/>
        <v>19.556794588440159</v>
      </c>
      <c r="G20" s="53">
        <f t="shared" si="0"/>
        <v>10.891348538818747</v>
      </c>
    </row>
    <row r="21" spans="1:13">
      <c r="A21" s="14">
        <v>32379</v>
      </c>
      <c r="B21" s="15" t="s">
        <v>12</v>
      </c>
      <c r="C21" s="16">
        <v>528.59</v>
      </c>
      <c r="D21" s="16">
        <v>780.67</v>
      </c>
      <c r="E21" s="16">
        <v>780.67</v>
      </c>
      <c r="F21" s="47">
        <f t="shared" si="1"/>
        <v>147.68913524659945</v>
      </c>
      <c r="G21" s="53">
        <f t="shared" si="0"/>
        <v>100</v>
      </c>
    </row>
    <row r="22" spans="1:13">
      <c r="A22" s="14">
        <v>32381</v>
      </c>
      <c r="B22" s="15" t="s">
        <v>15</v>
      </c>
      <c r="C22" s="16">
        <v>911.84</v>
      </c>
      <c r="D22" s="16">
        <v>1500</v>
      </c>
      <c r="E22" s="16">
        <v>1093.3800000000001</v>
      </c>
      <c r="F22" s="47">
        <f t="shared" si="1"/>
        <v>119.90919459554308</v>
      </c>
      <c r="G22" s="53">
        <f t="shared" si="0"/>
        <v>72.89200000000001</v>
      </c>
    </row>
    <row r="23" spans="1:13">
      <c r="A23" s="14">
        <v>32921</v>
      </c>
      <c r="B23" s="15" t="s">
        <v>17</v>
      </c>
      <c r="C23" s="16">
        <v>55.26</v>
      </c>
      <c r="D23" s="16">
        <v>100</v>
      </c>
      <c r="E23" s="16">
        <v>0</v>
      </c>
      <c r="F23" s="47">
        <f t="shared" si="1"/>
        <v>0</v>
      </c>
      <c r="G23" s="53">
        <f t="shared" si="0"/>
        <v>0</v>
      </c>
    </row>
    <row r="24" spans="1:13">
      <c r="A24" s="14">
        <v>32941</v>
      </c>
      <c r="B24" s="15" t="s">
        <v>19</v>
      </c>
      <c r="C24" s="16">
        <v>128.74</v>
      </c>
      <c r="D24" s="16">
        <v>183.09</v>
      </c>
      <c r="E24" s="16">
        <v>128.09</v>
      </c>
      <c r="F24" s="47">
        <f t="shared" si="1"/>
        <v>99.495106416032314</v>
      </c>
      <c r="G24" s="53">
        <f t="shared" si="0"/>
        <v>69.960128898356004</v>
      </c>
    </row>
    <row r="25" spans="1:13">
      <c r="A25" s="14">
        <v>32999</v>
      </c>
      <c r="B25" s="15" t="s">
        <v>20</v>
      </c>
      <c r="C25" s="16">
        <v>58.06</v>
      </c>
      <c r="D25" s="16">
        <v>119.52</v>
      </c>
      <c r="E25" s="16">
        <v>59.76</v>
      </c>
      <c r="F25" s="47">
        <f t="shared" si="1"/>
        <v>102.92800551153978</v>
      </c>
      <c r="G25" s="53">
        <f t="shared" si="0"/>
        <v>50</v>
      </c>
    </row>
    <row r="26" spans="1:13">
      <c r="A26" s="29" t="s">
        <v>37</v>
      </c>
      <c r="B26" s="30"/>
      <c r="C26" s="31">
        <f>SUM(C8:C25)</f>
        <v>44288.509999999987</v>
      </c>
      <c r="D26" s="31">
        <f>SUM(D7:D25)</f>
        <v>72695.509999999995</v>
      </c>
      <c r="E26" s="31">
        <f>SUM(E8:E25)</f>
        <v>60271.840999999993</v>
      </c>
      <c r="F26" s="31">
        <f t="shared" si="1"/>
        <v>136.08911430978375</v>
      </c>
      <c r="G26" s="45">
        <f t="shared" si="0"/>
        <v>82.90999127731547</v>
      </c>
    </row>
    <row r="27" spans="1:13">
      <c r="A27" s="5"/>
      <c r="D27" s="6"/>
      <c r="E27" s="6"/>
    </row>
    <row r="28" spans="1:13">
      <c r="A28" s="5"/>
      <c r="D28" s="6"/>
      <c r="E28" s="6"/>
    </row>
    <row r="29" spans="1:13">
      <c r="A29" s="5"/>
      <c r="D29" s="10"/>
      <c r="E29" s="10"/>
      <c r="F29" s="10"/>
    </row>
    <row r="30" spans="1:13" s="40" customFormat="1">
      <c r="A30" s="5"/>
      <c r="B30"/>
      <c r="C30" s="6"/>
      <c r="D30" s="10"/>
      <c r="E30" s="10"/>
      <c r="F30" s="10"/>
      <c r="G30" s="6"/>
      <c r="L30" s="136"/>
      <c r="M30" s="136"/>
    </row>
    <row r="31" spans="1:13" s="40" customFormat="1" ht="18">
      <c r="A31" s="25" t="s">
        <v>77</v>
      </c>
      <c r="B31" s="26" t="s">
        <v>78</v>
      </c>
      <c r="C31" s="64"/>
      <c r="D31" s="27"/>
      <c r="E31" s="10"/>
      <c r="F31" s="10"/>
      <c r="G31" s="6"/>
      <c r="L31" s="136"/>
      <c r="M31" s="136"/>
    </row>
    <row r="32" spans="1:13" ht="16.2">
      <c r="A32" s="9" t="s">
        <v>75</v>
      </c>
      <c r="B32" s="7"/>
      <c r="C32" s="10"/>
      <c r="D32" s="10"/>
      <c r="E32" s="10"/>
      <c r="F32" s="10"/>
    </row>
    <row r="33" spans="1:7" ht="43.2">
      <c r="A33" s="3" t="s">
        <v>1</v>
      </c>
      <c r="B33" s="2" t="s">
        <v>0</v>
      </c>
      <c r="C33" s="62" t="s">
        <v>51</v>
      </c>
      <c r="D33" s="4" t="s">
        <v>142</v>
      </c>
      <c r="E33" s="4" t="s">
        <v>143</v>
      </c>
      <c r="F33" s="50" t="s">
        <v>88</v>
      </c>
      <c r="G33" s="50" t="s">
        <v>87</v>
      </c>
    </row>
    <row r="34" spans="1:7">
      <c r="A34" s="38"/>
      <c r="B34" s="39"/>
      <c r="C34" s="66">
        <v>1</v>
      </c>
      <c r="D34" s="37">
        <v>2</v>
      </c>
      <c r="E34" s="37">
        <v>3</v>
      </c>
      <c r="F34" s="72">
        <v>4</v>
      </c>
      <c r="G34" s="56">
        <v>5</v>
      </c>
    </row>
    <row r="35" spans="1:7">
      <c r="A35" s="57">
        <v>32321</v>
      </c>
      <c r="B35" s="15" t="s">
        <v>39</v>
      </c>
      <c r="C35" s="16">
        <v>0</v>
      </c>
      <c r="D35" s="47">
        <v>1858.5</v>
      </c>
      <c r="E35" s="47">
        <v>1858.5</v>
      </c>
      <c r="F35" s="47" t="e">
        <f>(E35/C35)*100</f>
        <v>#DIV/0!</v>
      </c>
      <c r="G35" s="53">
        <f>E35/D35*100</f>
        <v>100</v>
      </c>
    </row>
    <row r="36" spans="1:7">
      <c r="A36" s="57">
        <v>32379</v>
      </c>
      <c r="B36" s="12" t="s">
        <v>47</v>
      </c>
      <c r="C36" s="63">
        <v>746.57</v>
      </c>
      <c r="D36" s="47">
        <v>0</v>
      </c>
      <c r="E36" s="47">
        <v>0</v>
      </c>
      <c r="F36" s="47">
        <f t="shared" ref="F36:F37" si="2">(E36/C36)*100</f>
        <v>0</v>
      </c>
      <c r="G36" s="53" t="e">
        <f t="shared" ref="G36" si="3">E36/D36*100</f>
        <v>#DIV/0!</v>
      </c>
    </row>
    <row r="37" spans="1:7">
      <c r="A37" s="29" t="s">
        <v>37</v>
      </c>
      <c r="B37" s="32"/>
      <c r="C37" s="31">
        <f>SUM(C35:C36)</f>
        <v>746.57</v>
      </c>
      <c r="D37" s="31">
        <f>SUM(D35:D36)</f>
        <v>1858.5</v>
      </c>
      <c r="E37" s="31">
        <f>SUM(E35:E36)</f>
        <v>1858.5</v>
      </c>
      <c r="F37" s="67">
        <f t="shared" si="2"/>
        <v>248.93847864232424</v>
      </c>
      <c r="G37" s="45" t="e">
        <f>SUM(G35:G36)</f>
        <v>#DIV/0!</v>
      </c>
    </row>
    <row r="38" spans="1:7">
      <c r="A38" s="28"/>
      <c r="B38" s="33"/>
      <c r="C38" s="34"/>
      <c r="D38" s="34"/>
      <c r="E38" s="34"/>
      <c r="F38" s="34"/>
      <c r="G38" s="51"/>
    </row>
    <row r="39" spans="1:7" ht="15.75" customHeight="1">
      <c r="A39" s="5"/>
      <c r="D39" s="10"/>
      <c r="E39" s="10"/>
      <c r="F39" s="10"/>
    </row>
    <row r="40" spans="1:7" ht="18">
      <c r="A40" s="25" t="s">
        <v>76</v>
      </c>
      <c r="B40" s="26" t="s">
        <v>36</v>
      </c>
      <c r="C40" s="64"/>
      <c r="D40" s="10"/>
      <c r="E40" s="10"/>
      <c r="F40" s="10"/>
    </row>
    <row r="41" spans="1:7" ht="16.2">
      <c r="A41" s="9" t="s">
        <v>25</v>
      </c>
      <c r="B41" s="7"/>
      <c r="C41" s="10"/>
      <c r="D41" s="10"/>
      <c r="E41" s="10"/>
      <c r="F41" s="10"/>
    </row>
    <row r="42" spans="1:7" ht="43.2">
      <c r="A42" s="3" t="s">
        <v>1</v>
      </c>
      <c r="B42" s="2" t="s">
        <v>0</v>
      </c>
      <c r="C42" s="62" t="s">
        <v>51</v>
      </c>
      <c r="D42" s="4" t="s">
        <v>142</v>
      </c>
      <c r="E42" s="4" t="s">
        <v>143</v>
      </c>
      <c r="F42" s="50" t="s">
        <v>88</v>
      </c>
      <c r="G42" s="50" t="s">
        <v>87</v>
      </c>
    </row>
    <row r="43" spans="1:7">
      <c r="A43" s="38"/>
      <c r="B43" s="39"/>
      <c r="C43" s="66">
        <v>1</v>
      </c>
      <c r="D43" s="37">
        <v>2</v>
      </c>
      <c r="E43" s="37">
        <v>3</v>
      </c>
      <c r="F43" s="72">
        <v>4</v>
      </c>
      <c r="G43" s="56">
        <v>5</v>
      </c>
    </row>
    <row r="44" spans="1:7">
      <c r="A44" s="18">
        <v>311</v>
      </c>
      <c r="B44" s="19" t="s">
        <v>33</v>
      </c>
      <c r="C44" s="137">
        <v>132690.39000000001</v>
      </c>
      <c r="D44" s="16">
        <v>410000</v>
      </c>
      <c r="E44" s="16">
        <v>179831.71</v>
      </c>
      <c r="F44" s="16">
        <f t="shared" ref="F44:F49" si="4">(E44/C44)*100</f>
        <v>135.52730533085327</v>
      </c>
      <c r="G44" s="44">
        <f>E44/D44*100</f>
        <v>43.861392682926827</v>
      </c>
    </row>
    <row r="45" spans="1:7">
      <c r="A45" s="18">
        <v>312</v>
      </c>
      <c r="B45" s="19" t="s">
        <v>26</v>
      </c>
      <c r="C45" s="137">
        <v>2170.8200000000002</v>
      </c>
      <c r="D45" s="16">
        <v>30000</v>
      </c>
      <c r="E45" s="16">
        <v>7233.91</v>
      </c>
      <c r="F45" s="16">
        <f t="shared" si="4"/>
        <v>333.23398531430513</v>
      </c>
      <c r="G45" s="44">
        <f t="shared" ref="G45:G49" si="5">E45/D45*100</f>
        <v>24.113033333333334</v>
      </c>
    </row>
    <row r="46" spans="1:7">
      <c r="A46" s="18">
        <v>313</v>
      </c>
      <c r="B46" s="19" t="s">
        <v>34</v>
      </c>
      <c r="C46" s="137">
        <v>21893.91</v>
      </c>
      <c r="D46" s="16">
        <v>67650</v>
      </c>
      <c r="E46" s="16">
        <v>29672.25</v>
      </c>
      <c r="F46" s="16">
        <f t="shared" si="4"/>
        <v>135.52741378766973</v>
      </c>
      <c r="G46" s="44">
        <f t="shared" si="5"/>
        <v>43.86141906873614</v>
      </c>
    </row>
    <row r="47" spans="1:7">
      <c r="A47" s="18">
        <v>321</v>
      </c>
      <c r="B47" s="19" t="s">
        <v>86</v>
      </c>
      <c r="C47" s="137">
        <v>8217.0499999999993</v>
      </c>
      <c r="D47" s="16">
        <v>35000</v>
      </c>
      <c r="E47" s="16">
        <v>12818.63</v>
      </c>
      <c r="F47" s="16">
        <f t="shared" si="4"/>
        <v>156.00038943416433</v>
      </c>
      <c r="G47" s="44">
        <f t="shared" si="5"/>
        <v>36.624657142857146</v>
      </c>
    </row>
    <row r="48" spans="1:7">
      <c r="A48" s="18">
        <v>3295</v>
      </c>
      <c r="B48" s="19" t="s">
        <v>40</v>
      </c>
      <c r="C48" s="137">
        <v>622.14</v>
      </c>
      <c r="D48" s="16">
        <v>1680</v>
      </c>
      <c r="E48" s="16">
        <v>840</v>
      </c>
      <c r="F48" s="16">
        <f t="shared" si="4"/>
        <v>135.01784164336001</v>
      </c>
      <c r="G48" s="44">
        <f t="shared" si="5"/>
        <v>50</v>
      </c>
    </row>
    <row r="49" spans="1:13" s="40" customFormat="1">
      <c r="A49" s="29" t="s">
        <v>37</v>
      </c>
      <c r="B49" s="32"/>
      <c r="C49" s="31">
        <f>SUM(C44:C48)</f>
        <v>165594.31000000003</v>
      </c>
      <c r="D49" s="31">
        <f>SUM(D44:D48)</f>
        <v>544330</v>
      </c>
      <c r="E49" s="138">
        <f>SUM(E44:E48)</f>
        <v>230396.5</v>
      </c>
      <c r="F49" s="31">
        <f t="shared" si="4"/>
        <v>139.13310185597558</v>
      </c>
      <c r="G49" s="45">
        <f t="shared" si="5"/>
        <v>42.326621718442858</v>
      </c>
      <c r="L49" s="136"/>
      <c r="M49" s="136"/>
    </row>
    <row r="50" spans="1:13">
      <c r="A50" s="28"/>
      <c r="B50" s="33"/>
      <c r="C50" s="34"/>
      <c r="D50" s="34"/>
      <c r="E50" s="34"/>
      <c r="F50" s="34"/>
      <c r="G50" s="51"/>
      <c r="L50" s="136"/>
    </row>
    <row r="51" spans="1:13">
      <c r="A51" s="28"/>
      <c r="B51" s="33"/>
      <c r="C51" s="34"/>
      <c r="D51" s="34"/>
      <c r="E51" s="34"/>
      <c r="F51" s="34"/>
      <c r="G51" s="51"/>
      <c r="L51" s="136"/>
    </row>
    <row r="52" spans="1:13">
      <c r="A52" s="28"/>
      <c r="B52" s="33"/>
      <c r="C52" s="34"/>
      <c r="D52" s="34"/>
      <c r="E52" s="34"/>
      <c r="F52" s="34"/>
      <c r="G52" s="51"/>
      <c r="L52" s="136"/>
    </row>
    <row r="53" spans="1:13">
      <c r="A53" s="28"/>
      <c r="B53" s="33"/>
      <c r="C53" s="34"/>
      <c r="D53" s="34"/>
      <c r="E53" s="34"/>
      <c r="F53" s="34"/>
      <c r="G53" s="51"/>
    </row>
    <row r="54" spans="1:13">
      <c r="A54" s="28"/>
      <c r="B54" s="33"/>
      <c r="C54" s="34"/>
      <c r="D54" s="34"/>
      <c r="E54" s="34"/>
      <c r="F54" s="34"/>
      <c r="G54" s="51"/>
    </row>
    <row r="55" spans="1:13">
      <c r="A55" s="28"/>
      <c r="B55" s="33"/>
      <c r="C55" s="34"/>
      <c r="D55" s="34"/>
      <c r="E55" s="34"/>
      <c r="F55" s="34"/>
      <c r="G55" s="51"/>
    </row>
    <row r="56" spans="1:13">
      <c r="A56" s="28"/>
      <c r="B56" s="33"/>
      <c r="C56" s="34"/>
      <c r="D56" s="34"/>
      <c r="E56" s="34"/>
      <c r="F56" s="34"/>
      <c r="G56" s="51"/>
    </row>
    <row r="57" spans="1:13" s="40" customFormat="1">
      <c r="A57" s="28"/>
      <c r="B57" s="33"/>
      <c r="C57" s="34"/>
      <c r="D57" s="34"/>
      <c r="E57" s="34"/>
      <c r="F57" s="34"/>
      <c r="G57" s="51"/>
      <c r="L57" s="136"/>
      <c r="M57" s="136"/>
    </row>
    <row r="58" spans="1:13" ht="18">
      <c r="A58" s="103">
        <v>2203</v>
      </c>
      <c r="B58" s="104" t="s">
        <v>124</v>
      </c>
      <c r="C58" s="105" t="e">
        <f>C68+#REF!+#REF!+C84+C102+C118+C127+C146+C157+C164+C178+C186+C193+C200+C210+C218+C226+C234</f>
        <v>#REF!</v>
      </c>
      <c r="D58" s="142">
        <f>D68+D84+D102+D118+D127+D133+D146</f>
        <v>34000.68</v>
      </c>
      <c r="E58" s="105">
        <f>E68+E84+E102+E118+E146</f>
        <v>12237.14</v>
      </c>
      <c r="F58" s="105" t="e">
        <f>E58/C58*100</f>
        <v>#REF!</v>
      </c>
      <c r="G58" s="105">
        <f>E58/D58*100</f>
        <v>35.990868417925761</v>
      </c>
    </row>
    <row r="59" spans="1:13">
      <c r="A59" s="5"/>
      <c r="D59" s="10"/>
      <c r="E59" s="10"/>
      <c r="F59" s="10"/>
    </row>
    <row r="60" spans="1:13" ht="18">
      <c r="A60" s="25" t="s">
        <v>72</v>
      </c>
      <c r="B60" s="26" t="s">
        <v>42</v>
      </c>
      <c r="C60" s="64"/>
      <c r="D60" s="27"/>
      <c r="E60" s="10"/>
      <c r="F60" s="10"/>
    </row>
    <row r="61" spans="1:13" ht="16.2">
      <c r="A61" s="9" t="s">
        <v>22</v>
      </c>
      <c r="B61" s="7"/>
      <c r="C61" s="10"/>
      <c r="D61" s="10"/>
      <c r="E61" s="10"/>
      <c r="F61" s="10"/>
    </row>
    <row r="62" spans="1:13" ht="43.2">
      <c r="A62" s="3" t="s">
        <v>1</v>
      </c>
      <c r="B62" s="2" t="s">
        <v>0</v>
      </c>
      <c r="C62" s="62" t="s">
        <v>51</v>
      </c>
      <c r="D62" s="4" t="s">
        <v>142</v>
      </c>
      <c r="E62" s="4" t="s">
        <v>143</v>
      </c>
      <c r="F62" s="50" t="s">
        <v>88</v>
      </c>
      <c r="G62" s="50" t="s">
        <v>87</v>
      </c>
    </row>
    <row r="63" spans="1:13">
      <c r="A63" s="38"/>
      <c r="B63" s="39"/>
      <c r="C63" s="66">
        <v>1</v>
      </c>
      <c r="D63" s="37">
        <v>2</v>
      </c>
      <c r="E63" s="37">
        <v>3</v>
      </c>
      <c r="F63" s="72">
        <v>4</v>
      </c>
      <c r="G63" s="56">
        <v>5</v>
      </c>
    </row>
    <row r="64" spans="1:13" s="149" customFormat="1">
      <c r="A64" s="57">
        <v>32111</v>
      </c>
      <c r="B64" s="12" t="s">
        <v>3</v>
      </c>
      <c r="C64" s="151" t="s">
        <v>165</v>
      </c>
      <c r="D64" s="47">
        <v>68.87</v>
      </c>
      <c r="E64" s="47">
        <v>0</v>
      </c>
      <c r="F64" s="148" t="s">
        <v>165</v>
      </c>
      <c r="G64" s="44">
        <f t="shared" ref="G64:G66" si="6">E64/D64*100</f>
        <v>0</v>
      </c>
      <c r="L64" s="150"/>
      <c r="M64" s="150"/>
    </row>
    <row r="65" spans="1:13" s="149" customFormat="1">
      <c r="A65" s="57">
        <v>32211</v>
      </c>
      <c r="B65" s="12" t="s">
        <v>48</v>
      </c>
      <c r="C65" s="151" t="s">
        <v>165</v>
      </c>
      <c r="D65" s="47">
        <v>207.4</v>
      </c>
      <c r="E65" s="47">
        <v>75.94</v>
      </c>
      <c r="F65" s="17" t="e">
        <f>(E65/C65)*100</f>
        <v>#DIV/0!</v>
      </c>
      <c r="G65" s="44">
        <f t="shared" si="6"/>
        <v>36.615236258437797</v>
      </c>
      <c r="L65" s="150"/>
      <c r="M65" s="150"/>
    </row>
    <row r="66" spans="1:13" s="149" customFormat="1">
      <c r="A66" s="57">
        <v>32399</v>
      </c>
      <c r="B66" s="12" t="s">
        <v>16</v>
      </c>
      <c r="C66" s="151" t="s">
        <v>165</v>
      </c>
      <c r="D66" s="47">
        <v>350</v>
      </c>
      <c r="E66" s="47">
        <v>250</v>
      </c>
      <c r="F66" s="17" t="e">
        <f>(E66/C66)*100</f>
        <v>#DIV/0!</v>
      </c>
      <c r="G66" s="44">
        <f t="shared" si="6"/>
        <v>71.428571428571431</v>
      </c>
      <c r="L66" s="150"/>
      <c r="M66" s="150"/>
    </row>
    <row r="67" spans="1:13">
      <c r="A67" s="14">
        <v>32999</v>
      </c>
      <c r="B67" s="41" t="s">
        <v>23</v>
      </c>
      <c r="C67" s="65">
        <v>398.17</v>
      </c>
      <c r="D67" s="16">
        <v>965.73</v>
      </c>
      <c r="E67" s="16">
        <v>222.55</v>
      </c>
      <c r="F67" s="16">
        <f>(E67/C67)*100</f>
        <v>55.893211442348743</v>
      </c>
      <c r="G67" s="44">
        <f>E67/D67*100</f>
        <v>23.044743354767895</v>
      </c>
    </row>
    <row r="68" spans="1:13">
      <c r="A68" s="29" t="s">
        <v>37</v>
      </c>
      <c r="B68" s="32"/>
      <c r="C68" s="31">
        <f>SUM(C67)</f>
        <v>398.17</v>
      </c>
      <c r="D68" s="31">
        <f>SUM(D64:D67)</f>
        <v>1592</v>
      </c>
      <c r="E68" s="31">
        <f>SUM(E64:E67)</f>
        <v>548.49</v>
      </c>
      <c r="F68" s="31">
        <f>(E68/C68)*100</f>
        <v>137.7527186879976</v>
      </c>
      <c r="G68" s="45">
        <f t="shared" ref="G68" si="7">SUM(G67)</f>
        <v>23.044743354767895</v>
      </c>
    </row>
    <row r="69" spans="1:13">
      <c r="A69" s="28"/>
      <c r="B69" s="33"/>
      <c r="C69" s="34"/>
      <c r="D69" s="34"/>
      <c r="E69" s="34"/>
      <c r="F69" s="34"/>
      <c r="G69" s="51"/>
    </row>
    <row r="70" spans="1:13">
      <c r="A70" s="28"/>
      <c r="B70" s="33"/>
      <c r="C70" s="34"/>
      <c r="D70" s="34"/>
      <c r="E70" s="34"/>
      <c r="F70" s="34"/>
      <c r="G70" s="51"/>
    </row>
    <row r="71" spans="1:13" s="40" customFormat="1">
      <c r="A71" s="28"/>
      <c r="B71" s="33"/>
      <c r="C71" s="34"/>
      <c r="D71" s="34"/>
      <c r="E71" s="34"/>
      <c r="F71" s="106"/>
      <c r="G71" s="51"/>
      <c r="L71" s="136"/>
      <c r="M71" s="136"/>
    </row>
    <row r="72" spans="1:13">
      <c r="A72" s="8"/>
      <c r="B72" s="7"/>
      <c r="C72" s="10"/>
      <c r="D72" s="10"/>
      <c r="E72" s="10"/>
      <c r="F72" s="10"/>
    </row>
    <row r="73" spans="1:13" ht="18">
      <c r="A73" s="25" t="s">
        <v>73</v>
      </c>
      <c r="B73" s="26" t="s">
        <v>24</v>
      </c>
      <c r="C73" s="64"/>
      <c r="D73" s="10"/>
      <c r="E73" s="10"/>
      <c r="F73" s="10"/>
    </row>
    <row r="74" spans="1:13" ht="16.2">
      <c r="A74" s="9" t="s">
        <v>25</v>
      </c>
      <c r="B74" s="7"/>
      <c r="C74" s="10"/>
      <c r="D74" s="10"/>
      <c r="E74" s="10"/>
      <c r="F74" s="10"/>
    </row>
    <row r="75" spans="1:13" ht="43.2">
      <c r="A75" s="3" t="s">
        <v>1</v>
      </c>
      <c r="B75" s="2" t="s">
        <v>0</v>
      </c>
      <c r="C75" s="62" t="s">
        <v>51</v>
      </c>
      <c r="D75" s="4" t="s">
        <v>142</v>
      </c>
      <c r="E75" s="4" t="s">
        <v>143</v>
      </c>
      <c r="F75" s="50" t="s">
        <v>88</v>
      </c>
      <c r="G75" s="50" t="s">
        <v>87</v>
      </c>
    </row>
    <row r="76" spans="1:13">
      <c r="A76" s="42"/>
      <c r="B76" s="43"/>
      <c r="C76" s="66">
        <v>1</v>
      </c>
      <c r="D76" s="37">
        <v>2</v>
      </c>
      <c r="E76" s="37">
        <v>3</v>
      </c>
      <c r="F76" s="72">
        <v>4</v>
      </c>
      <c r="G76" s="56">
        <v>5</v>
      </c>
    </row>
    <row r="77" spans="1:13">
      <c r="A77" s="14">
        <v>31219</v>
      </c>
      <c r="B77" s="15" t="s">
        <v>26</v>
      </c>
      <c r="C77" s="16">
        <v>0</v>
      </c>
      <c r="D77" s="16">
        <v>0</v>
      </c>
      <c r="E77" s="16">
        <v>0</v>
      </c>
      <c r="F77" s="17" t="e">
        <f>(E77/C77)*100</f>
        <v>#DIV/0!</v>
      </c>
      <c r="G77" s="44" t="e">
        <f>E77/D77*100</f>
        <v>#DIV/0!</v>
      </c>
    </row>
    <row r="78" spans="1:13">
      <c r="A78" s="14">
        <v>32379</v>
      </c>
      <c r="B78" s="15" t="s">
        <v>47</v>
      </c>
      <c r="C78" s="16">
        <v>0</v>
      </c>
      <c r="D78" s="16">
        <v>0</v>
      </c>
      <c r="E78" s="17">
        <v>0</v>
      </c>
      <c r="F78" s="17" t="e">
        <f t="shared" ref="F78:F84" si="8">(E78/C78)*100</f>
        <v>#DIV/0!</v>
      </c>
      <c r="G78" s="44" t="e">
        <f t="shared" ref="G78:G84" si="9">E78/D78*100</f>
        <v>#DIV/0!</v>
      </c>
    </row>
    <row r="79" spans="1:13">
      <c r="A79" s="14">
        <v>42411</v>
      </c>
      <c r="B79" s="15" t="s">
        <v>41</v>
      </c>
      <c r="C79" s="16">
        <v>0</v>
      </c>
      <c r="D79" s="58">
        <v>0</v>
      </c>
      <c r="E79" s="58">
        <v>0</v>
      </c>
      <c r="F79" s="17" t="e">
        <f t="shared" si="8"/>
        <v>#DIV/0!</v>
      </c>
      <c r="G79" s="44" t="e">
        <f t="shared" si="9"/>
        <v>#DIV/0!</v>
      </c>
    </row>
    <row r="80" spans="1:13">
      <c r="A80" s="14">
        <v>42411</v>
      </c>
      <c r="B80" s="15" t="s">
        <v>41</v>
      </c>
      <c r="C80" s="16">
        <v>0</v>
      </c>
      <c r="D80" s="58">
        <v>200</v>
      </c>
      <c r="E80" s="58">
        <v>0</v>
      </c>
      <c r="F80" s="17" t="e">
        <f t="shared" si="8"/>
        <v>#DIV/0!</v>
      </c>
      <c r="G80" s="44">
        <f t="shared" si="9"/>
        <v>0</v>
      </c>
    </row>
    <row r="81" spans="1:13">
      <c r="A81" s="14">
        <v>32363</v>
      </c>
      <c r="B81" s="15" t="s">
        <v>54</v>
      </c>
      <c r="C81" s="16">
        <v>520.27</v>
      </c>
      <c r="D81" s="16">
        <v>0</v>
      </c>
      <c r="E81" s="16">
        <v>0</v>
      </c>
      <c r="F81" s="17">
        <f t="shared" si="8"/>
        <v>0</v>
      </c>
      <c r="G81" s="44" t="e">
        <f t="shared" si="9"/>
        <v>#DIV/0!</v>
      </c>
    </row>
    <row r="82" spans="1:13">
      <c r="A82" s="14">
        <v>32961</v>
      </c>
      <c r="B82" s="15" t="s">
        <v>83</v>
      </c>
      <c r="C82" s="16">
        <v>0</v>
      </c>
      <c r="D82" s="16">
        <v>3650</v>
      </c>
      <c r="E82" s="16">
        <v>880.27</v>
      </c>
      <c r="F82" s="17" t="e">
        <f t="shared" si="8"/>
        <v>#DIV/0!</v>
      </c>
      <c r="G82" s="44">
        <f t="shared" si="9"/>
        <v>24.116986301369863</v>
      </c>
    </row>
    <row r="83" spans="1:13">
      <c r="A83" s="14">
        <v>31113</v>
      </c>
      <c r="B83" s="15" t="s">
        <v>84</v>
      </c>
      <c r="C83" s="16">
        <v>0</v>
      </c>
      <c r="D83" s="58">
        <v>10000</v>
      </c>
      <c r="E83" s="58">
        <v>3757.67</v>
      </c>
      <c r="F83" s="17" t="e">
        <f t="shared" si="8"/>
        <v>#DIV/0!</v>
      </c>
      <c r="G83" s="44">
        <f t="shared" si="9"/>
        <v>37.576700000000002</v>
      </c>
    </row>
    <row r="84" spans="1:13">
      <c r="A84" s="29" t="s">
        <v>37</v>
      </c>
      <c r="B84" s="32"/>
      <c r="C84" s="31">
        <f>SUM(C77:C83)</f>
        <v>520.27</v>
      </c>
      <c r="D84" s="31">
        <f t="shared" ref="D84:E84" si="10">SUM(D77:D83)</f>
        <v>13850</v>
      </c>
      <c r="E84" s="31">
        <f t="shared" si="10"/>
        <v>4637.9400000000005</v>
      </c>
      <c r="F84" s="17">
        <f t="shared" si="8"/>
        <v>891.44867088242654</v>
      </c>
      <c r="G84" s="44">
        <f t="shared" si="9"/>
        <v>33.486931407942244</v>
      </c>
    </row>
    <row r="85" spans="1:13" s="40" customFormat="1">
      <c r="A85" s="20"/>
      <c r="B85" s="21"/>
      <c r="C85" s="22"/>
      <c r="D85" s="22"/>
      <c r="E85" s="22"/>
      <c r="F85" s="22"/>
      <c r="G85" s="6"/>
      <c r="L85" s="136"/>
      <c r="M85" s="136"/>
    </row>
    <row r="86" spans="1:13" s="40" customFormat="1" ht="16.2">
      <c r="A86" s="9" t="s">
        <v>27</v>
      </c>
      <c r="B86" s="7"/>
      <c r="C86" s="10"/>
      <c r="D86" s="10"/>
      <c r="E86" s="10"/>
      <c r="F86" s="10"/>
      <c r="G86" s="6"/>
      <c r="L86" s="136"/>
      <c r="M86" s="136"/>
    </row>
    <row r="87" spans="1:13" s="40" customFormat="1" ht="43.2">
      <c r="A87" s="3" t="s">
        <v>1</v>
      </c>
      <c r="B87" s="2" t="s">
        <v>0</v>
      </c>
      <c r="C87" s="62" t="s">
        <v>51</v>
      </c>
      <c r="D87" s="4" t="s">
        <v>142</v>
      </c>
      <c r="E87" s="4" t="s">
        <v>143</v>
      </c>
      <c r="F87" s="50" t="s">
        <v>88</v>
      </c>
      <c r="G87" s="50" t="s">
        <v>87</v>
      </c>
      <c r="L87" s="136"/>
      <c r="M87" s="136"/>
    </row>
    <row r="88" spans="1:13">
      <c r="A88" s="42"/>
      <c r="B88" s="43"/>
      <c r="C88" s="66">
        <v>1</v>
      </c>
      <c r="D88" s="37">
        <v>2</v>
      </c>
      <c r="E88" s="37">
        <v>3</v>
      </c>
      <c r="F88" s="72">
        <v>4</v>
      </c>
      <c r="G88" s="56">
        <v>5</v>
      </c>
    </row>
    <row r="89" spans="1:13">
      <c r="A89" s="14">
        <v>32241</v>
      </c>
      <c r="B89" s="15" t="s">
        <v>14</v>
      </c>
      <c r="C89" s="58"/>
      <c r="D89" s="58"/>
      <c r="E89" s="58">
        <v>0</v>
      </c>
      <c r="F89" s="68" t="e">
        <f>(E89/C89)*100</f>
        <v>#DIV/0!</v>
      </c>
      <c r="G89" s="59" t="e">
        <f t="shared" ref="G89:G102" si="11">E89/D89*100</f>
        <v>#DIV/0!</v>
      </c>
    </row>
    <row r="90" spans="1:13">
      <c r="A90" s="14">
        <v>32251</v>
      </c>
      <c r="B90" s="15" t="s">
        <v>7</v>
      </c>
      <c r="C90" s="58"/>
      <c r="D90" s="58"/>
      <c r="E90" s="58">
        <v>0</v>
      </c>
      <c r="F90" s="68" t="e">
        <f t="shared" ref="F90:F102" si="12">(E90/C90)*100</f>
        <v>#DIV/0!</v>
      </c>
      <c r="G90" s="59" t="e">
        <f t="shared" si="11"/>
        <v>#DIV/0!</v>
      </c>
    </row>
    <row r="91" spans="1:13">
      <c r="A91" s="14">
        <v>32321</v>
      </c>
      <c r="B91" s="15" t="s">
        <v>56</v>
      </c>
      <c r="C91" s="58"/>
      <c r="D91" s="58"/>
      <c r="E91" s="58">
        <v>0</v>
      </c>
      <c r="F91" s="68" t="e">
        <f t="shared" si="12"/>
        <v>#DIV/0!</v>
      </c>
      <c r="G91" s="59" t="e">
        <f t="shared" si="11"/>
        <v>#DIV/0!</v>
      </c>
    </row>
    <row r="92" spans="1:13">
      <c r="A92" s="14">
        <v>3211</v>
      </c>
      <c r="B92" s="15" t="s">
        <v>85</v>
      </c>
      <c r="C92" s="58"/>
      <c r="D92" s="58"/>
      <c r="E92" s="58">
        <v>0</v>
      </c>
      <c r="F92" s="68" t="e">
        <f t="shared" si="12"/>
        <v>#DIV/0!</v>
      </c>
      <c r="G92" s="59" t="e">
        <f t="shared" si="11"/>
        <v>#DIV/0!</v>
      </c>
    </row>
    <row r="93" spans="1:13">
      <c r="A93" s="14">
        <v>42219</v>
      </c>
      <c r="B93" s="15" t="s">
        <v>21</v>
      </c>
      <c r="C93" s="58"/>
      <c r="D93" s="58"/>
      <c r="E93" s="58">
        <v>0</v>
      </c>
      <c r="F93" s="68" t="e">
        <f t="shared" si="12"/>
        <v>#DIV/0!</v>
      </c>
      <c r="G93" s="59" t="e">
        <f t="shared" si="11"/>
        <v>#DIV/0!</v>
      </c>
    </row>
    <row r="94" spans="1:13">
      <c r="A94" s="14">
        <v>42411</v>
      </c>
      <c r="B94" s="15" t="s">
        <v>41</v>
      </c>
      <c r="C94" s="58"/>
      <c r="D94" s="58"/>
      <c r="E94" s="58">
        <v>0</v>
      </c>
      <c r="F94" s="68" t="e">
        <f t="shared" si="12"/>
        <v>#DIV/0!</v>
      </c>
      <c r="G94" s="59" t="e">
        <f t="shared" si="11"/>
        <v>#DIV/0!</v>
      </c>
    </row>
    <row r="95" spans="1:13">
      <c r="A95" s="14">
        <v>32363</v>
      </c>
      <c r="B95" s="15" t="s">
        <v>54</v>
      </c>
      <c r="C95" s="58">
        <v>244.21</v>
      </c>
      <c r="D95" s="58" t="s">
        <v>166</v>
      </c>
      <c r="E95" s="58">
        <v>0</v>
      </c>
      <c r="F95" s="68">
        <f t="shared" si="12"/>
        <v>0</v>
      </c>
      <c r="G95" s="59" t="e">
        <f t="shared" si="11"/>
        <v>#VALUE!</v>
      </c>
    </row>
    <row r="96" spans="1:13">
      <c r="A96" s="14">
        <v>42231</v>
      </c>
      <c r="B96" s="15" t="s">
        <v>59</v>
      </c>
      <c r="C96" s="58"/>
      <c r="D96" s="58"/>
      <c r="E96" s="58">
        <v>0</v>
      </c>
      <c r="F96" s="68" t="e">
        <f t="shared" si="12"/>
        <v>#DIV/0!</v>
      </c>
      <c r="G96" s="44" t="e">
        <f t="shared" si="11"/>
        <v>#DIV/0!</v>
      </c>
    </row>
    <row r="97" spans="1:13">
      <c r="A97" s="14">
        <v>32111</v>
      </c>
      <c r="B97" s="15" t="s">
        <v>3</v>
      </c>
      <c r="C97" s="58"/>
      <c r="D97" s="58"/>
      <c r="E97" s="58">
        <v>0</v>
      </c>
      <c r="F97" s="68" t="e">
        <f t="shared" si="12"/>
        <v>#DIV/0!</v>
      </c>
      <c r="G97" s="44" t="e">
        <f t="shared" si="11"/>
        <v>#DIV/0!</v>
      </c>
    </row>
    <row r="98" spans="1:13">
      <c r="A98" s="14">
        <v>32349</v>
      </c>
      <c r="B98" s="15" t="s">
        <v>144</v>
      </c>
      <c r="C98" s="58"/>
      <c r="D98" s="58"/>
      <c r="E98" s="58">
        <v>0</v>
      </c>
      <c r="F98" s="68" t="e">
        <f t="shared" si="12"/>
        <v>#DIV/0!</v>
      </c>
      <c r="G98" s="44" t="e">
        <f t="shared" si="11"/>
        <v>#DIV/0!</v>
      </c>
    </row>
    <row r="99" spans="1:13">
      <c r="A99" s="14">
        <v>32999</v>
      </c>
      <c r="B99" s="15" t="s">
        <v>20</v>
      </c>
      <c r="C99" s="58">
        <v>1244.68</v>
      </c>
      <c r="D99" s="58">
        <v>1828.78</v>
      </c>
      <c r="E99" s="58">
        <v>1828.78</v>
      </c>
      <c r="F99" s="68">
        <f t="shared" si="12"/>
        <v>146.92772439502522</v>
      </c>
      <c r="G99" s="44">
        <f t="shared" si="11"/>
        <v>100</v>
      </c>
    </row>
    <row r="100" spans="1:13">
      <c r="A100" s="14">
        <v>32359</v>
      </c>
      <c r="B100" s="15" t="s">
        <v>10</v>
      </c>
      <c r="C100" s="58"/>
      <c r="D100" s="58"/>
      <c r="E100" s="58">
        <v>0</v>
      </c>
      <c r="F100" s="68" t="e">
        <f t="shared" si="12"/>
        <v>#DIV/0!</v>
      </c>
      <c r="G100" s="44" t="e">
        <f t="shared" si="11"/>
        <v>#DIV/0!</v>
      </c>
    </row>
    <row r="101" spans="1:13">
      <c r="A101" s="14">
        <v>42219</v>
      </c>
      <c r="B101" s="15" t="s">
        <v>21</v>
      </c>
      <c r="C101" s="58">
        <v>325.41000000000003</v>
      </c>
      <c r="D101" s="58">
        <v>3229.9</v>
      </c>
      <c r="E101" s="58">
        <v>2648.36</v>
      </c>
      <c r="F101" s="68">
        <f t="shared" si="12"/>
        <v>813.85329276912194</v>
      </c>
      <c r="G101" s="44">
        <f t="shared" si="11"/>
        <v>81.995108207684453</v>
      </c>
    </row>
    <row r="102" spans="1:13">
      <c r="A102" s="29" t="s">
        <v>37</v>
      </c>
      <c r="B102" s="32"/>
      <c r="C102" s="31">
        <f>SUM(C89:C101)</f>
        <v>1814.3000000000002</v>
      </c>
      <c r="D102" s="31">
        <f t="shared" ref="D102:E102" si="13">SUM(D89:D101)</f>
        <v>5058.68</v>
      </c>
      <c r="E102" s="31">
        <f t="shared" si="13"/>
        <v>4477.1400000000003</v>
      </c>
      <c r="F102" s="69">
        <f t="shared" si="12"/>
        <v>246.76955299564568</v>
      </c>
      <c r="G102" s="45">
        <f t="shared" si="11"/>
        <v>88.504115698166316</v>
      </c>
    </row>
    <row r="103" spans="1:13" s="40" customFormat="1">
      <c r="A103" s="8"/>
      <c r="B103" s="7"/>
      <c r="C103" s="10"/>
      <c r="D103" s="10"/>
      <c r="E103" s="10"/>
      <c r="F103" s="10"/>
      <c r="G103" s="6"/>
      <c r="L103" s="136"/>
      <c r="M103" s="136"/>
    </row>
    <row r="104" spans="1:13" ht="16.2">
      <c r="A104" s="9" t="s">
        <v>28</v>
      </c>
      <c r="B104" s="7"/>
      <c r="C104" s="10"/>
      <c r="D104" s="10"/>
      <c r="E104" s="10"/>
      <c r="F104" s="10"/>
    </row>
    <row r="105" spans="1:13" ht="43.2">
      <c r="A105" s="3" t="s">
        <v>1</v>
      </c>
      <c r="B105" s="2" t="s">
        <v>0</v>
      </c>
      <c r="C105" s="62" t="s">
        <v>51</v>
      </c>
      <c r="D105" s="4" t="s">
        <v>142</v>
      </c>
      <c r="E105" s="4" t="s">
        <v>143</v>
      </c>
      <c r="F105" s="50" t="s">
        <v>88</v>
      </c>
      <c r="G105" s="50" t="s">
        <v>87</v>
      </c>
    </row>
    <row r="106" spans="1:13">
      <c r="A106" s="42"/>
      <c r="B106" s="43"/>
      <c r="C106" s="66">
        <v>1</v>
      </c>
      <c r="D106" s="37">
        <v>2</v>
      </c>
      <c r="E106" s="37">
        <v>3</v>
      </c>
      <c r="F106" s="72">
        <v>4</v>
      </c>
      <c r="G106" s="56">
        <v>5</v>
      </c>
    </row>
    <row r="107" spans="1:13">
      <c r="A107" s="57">
        <v>32111</v>
      </c>
      <c r="B107" s="12" t="s">
        <v>3</v>
      </c>
      <c r="C107" s="63">
        <v>114.01</v>
      </c>
      <c r="D107" s="135">
        <v>900</v>
      </c>
      <c r="E107" s="135">
        <v>407.84</v>
      </c>
      <c r="F107" s="47">
        <f>(E107/C107)*100</f>
        <v>357.72300675379347</v>
      </c>
      <c r="G107" s="56">
        <f>E107/D107*100</f>
        <v>45.315555555555555</v>
      </c>
    </row>
    <row r="108" spans="1:13">
      <c r="A108" s="57">
        <v>32131</v>
      </c>
      <c r="B108" s="12" t="s">
        <v>4</v>
      </c>
      <c r="C108" s="63">
        <v>0</v>
      </c>
      <c r="D108" s="135">
        <v>500</v>
      </c>
      <c r="E108" s="135">
        <v>89.59</v>
      </c>
      <c r="F108" s="47" t="e">
        <f t="shared" ref="F108:F118" si="14">(E108/C108)*100</f>
        <v>#DIV/0!</v>
      </c>
      <c r="G108" s="44">
        <f t="shared" ref="G108:G118" si="15">E108/D108*100</f>
        <v>17.917999999999999</v>
      </c>
    </row>
    <row r="109" spans="1:13">
      <c r="A109" s="14">
        <v>32211</v>
      </c>
      <c r="B109" s="15" t="s">
        <v>48</v>
      </c>
      <c r="C109" s="16">
        <v>0</v>
      </c>
      <c r="D109" s="58">
        <v>700</v>
      </c>
      <c r="E109" s="58">
        <v>0</v>
      </c>
      <c r="F109" s="47" t="e">
        <f t="shared" si="14"/>
        <v>#DIV/0!</v>
      </c>
      <c r="G109" s="44">
        <f>E109/D109*100</f>
        <v>0</v>
      </c>
    </row>
    <row r="110" spans="1:13">
      <c r="A110" s="14">
        <v>32221</v>
      </c>
      <c r="B110" s="15" t="s">
        <v>5</v>
      </c>
      <c r="C110" s="16">
        <v>0</v>
      </c>
      <c r="D110" s="58">
        <v>300</v>
      </c>
      <c r="E110" s="58">
        <v>256.3</v>
      </c>
      <c r="F110" s="47" t="e">
        <f t="shared" si="14"/>
        <v>#DIV/0!</v>
      </c>
      <c r="G110" s="44">
        <f t="shared" si="15"/>
        <v>85.433333333333337</v>
      </c>
    </row>
    <row r="111" spans="1:13">
      <c r="A111" s="14">
        <v>32251</v>
      </c>
      <c r="B111" s="15" t="s">
        <v>7</v>
      </c>
      <c r="C111" s="16">
        <v>0</v>
      </c>
      <c r="D111" s="58">
        <v>0</v>
      </c>
      <c r="E111" s="58">
        <v>0</v>
      </c>
      <c r="F111" s="47" t="e">
        <f t="shared" si="14"/>
        <v>#DIV/0!</v>
      </c>
      <c r="G111" s="44" t="e">
        <f t="shared" si="15"/>
        <v>#DIV/0!</v>
      </c>
    </row>
    <row r="112" spans="1:13">
      <c r="A112" s="14">
        <v>32321</v>
      </c>
      <c r="B112" s="15" t="s">
        <v>55</v>
      </c>
      <c r="C112" s="16">
        <v>0</v>
      </c>
      <c r="D112" s="58">
        <v>0</v>
      </c>
      <c r="E112" s="58">
        <v>0</v>
      </c>
      <c r="F112" s="47" t="e">
        <f t="shared" si="14"/>
        <v>#DIV/0!</v>
      </c>
      <c r="G112" s="44" t="e">
        <f t="shared" si="15"/>
        <v>#DIV/0!</v>
      </c>
    </row>
    <row r="113" spans="1:7">
      <c r="A113" s="14">
        <v>32349</v>
      </c>
      <c r="B113" s="15" t="s">
        <v>9</v>
      </c>
      <c r="C113" s="16">
        <v>0</v>
      </c>
      <c r="D113" s="58">
        <v>0</v>
      </c>
      <c r="E113" s="58">
        <v>0</v>
      </c>
      <c r="F113" s="47" t="e">
        <f t="shared" si="14"/>
        <v>#DIV/0!</v>
      </c>
      <c r="G113" s="44" t="e">
        <f t="shared" si="15"/>
        <v>#DIV/0!</v>
      </c>
    </row>
    <row r="114" spans="1:7">
      <c r="A114" s="14">
        <v>32355</v>
      </c>
      <c r="B114" s="15" t="s">
        <v>167</v>
      </c>
      <c r="C114" s="16">
        <v>0</v>
      </c>
      <c r="D114" s="58">
        <v>600</v>
      </c>
      <c r="E114" s="58">
        <v>0</v>
      </c>
      <c r="F114" s="47" t="e">
        <f t="shared" si="14"/>
        <v>#DIV/0!</v>
      </c>
      <c r="G114" s="44">
        <f t="shared" si="15"/>
        <v>0</v>
      </c>
    </row>
    <row r="115" spans="1:7">
      <c r="A115" s="14">
        <v>32372</v>
      </c>
      <c r="B115" s="15" t="s">
        <v>168</v>
      </c>
      <c r="C115" s="16">
        <v>0</v>
      </c>
      <c r="D115" s="58">
        <v>1000</v>
      </c>
      <c r="E115" s="58">
        <v>796.69</v>
      </c>
      <c r="F115" s="47" t="e">
        <f t="shared" si="14"/>
        <v>#DIV/0!</v>
      </c>
      <c r="G115" s="44">
        <f t="shared" si="15"/>
        <v>79.668999999999997</v>
      </c>
    </row>
    <row r="116" spans="1:7">
      <c r="A116" s="14">
        <v>32999</v>
      </c>
      <c r="B116" s="15" t="s">
        <v>20</v>
      </c>
      <c r="C116" s="16">
        <v>0</v>
      </c>
      <c r="D116" s="58">
        <v>1000</v>
      </c>
      <c r="E116" s="58">
        <v>0.01</v>
      </c>
      <c r="F116" s="47" t="e">
        <f t="shared" si="14"/>
        <v>#DIV/0!</v>
      </c>
      <c r="G116" s="44">
        <f t="shared" si="15"/>
        <v>1E-3</v>
      </c>
    </row>
    <row r="117" spans="1:7">
      <c r="A117" s="14">
        <v>42219</v>
      </c>
      <c r="B117" s="15" t="s">
        <v>21</v>
      </c>
      <c r="C117" s="16">
        <v>0</v>
      </c>
      <c r="D117" s="58">
        <v>2000</v>
      </c>
      <c r="E117" s="58">
        <v>0</v>
      </c>
      <c r="F117" s="47" t="e">
        <f t="shared" si="14"/>
        <v>#DIV/0!</v>
      </c>
      <c r="G117" s="44">
        <f t="shared" si="15"/>
        <v>0</v>
      </c>
    </row>
    <row r="118" spans="1:7">
      <c r="A118" s="29" t="s">
        <v>37</v>
      </c>
      <c r="B118" s="32"/>
      <c r="C118" s="31">
        <f>SUM(C107:C117)</f>
        <v>114.01</v>
      </c>
      <c r="D118" s="31">
        <f>SUM(D107:D117)</f>
        <v>7000</v>
      </c>
      <c r="E118" s="31">
        <f>SUM(E107:E117)</f>
        <v>1550.43</v>
      </c>
      <c r="F118" s="67">
        <f t="shared" si="14"/>
        <v>1359.9070256995001</v>
      </c>
      <c r="G118" s="44">
        <f t="shared" si="15"/>
        <v>22.149000000000001</v>
      </c>
    </row>
    <row r="119" spans="1:7">
      <c r="A119" s="7"/>
      <c r="B119" s="7"/>
      <c r="C119" s="10"/>
      <c r="D119" s="10"/>
      <c r="E119" s="10"/>
      <c r="F119" s="10"/>
    </row>
    <row r="120" spans="1:7">
      <c r="A120" s="20"/>
      <c r="B120" s="21"/>
      <c r="C120" s="22"/>
      <c r="D120" s="22"/>
      <c r="E120" s="22"/>
      <c r="F120" s="22"/>
    </row>
    <row r="121" spans="1:7" ht="16.2">
      <c r="A121" s="9" t="s">
        <v>35</v>
      </c>
      <c r="B121" s="7"/>
      <c r="C121" s="10"/>
      <c r="D121" s="10"/>
      <c r="E121" s="10"/>
      <c r="F121" s="10"/>
    </row>
    <row r="122" spans="1:7" ht="43.2">
      <c r="A122" s="3" t="s">
        <v>1</v>
      </c>
      <c r="B122" s="2" t="s">
        <v>0</v>
      </c>
      <c r="C122" s="62" t="s">
        <v>51</v>
      </c>
      <c r="D122" s="4" t="s">
        <v>142</v>
      </c>
      <c r="E122" s="4" t="s">
        <v>143</v>
      </c>
      <c r="F122" s="50" t="s">
        <v>88</v>
      </c>
      <c r="G122" s="50" t="s">
        <v>87</v>
      </c>
    </row>
    <row r="123" spans="1:7">
      <c r="A123" s="42"/>
      <c r="B123" s="43"/>
      <c r="C123" s="66">
        <v>1</v>
      </c>
      <c r="D123" s="37">
        <v>2</v>
      </c>
      <c r="E123" s="37">
        <v>3</v>
      </c>
      <c r="F123" s="72">
        <v>4</v>
      </c>
      <c r="G123" s="56">
        <v>5</v>
      </c>
    </row>
    <row r="124" spans="1:7">
      <c r="A124" s="14"/>
      <c r="B124" s="15"/>
      <c r="C124" s="16"/>
      <c r="D124" s="47"/>
      <c r="E124" s="47"/>
      <c r="F124" s="47"/>
      <c r="G124" s="53"/>
    </row>
    <row r="125" spans="1:7">
      <c r="A125" s="14">
        <v>32999</v>
      </c>
      <c r="B125" s="15" t="s">
        <v>23</v>
      </c>
      <c r="C125" s="16">
        <v>806.62</v>
      </c>
      <c r="D125" s="16">
        <v>3000</v>
      </c>
      <c r="E125" s="16">
        <v>0</v>
      </c>
      <c r="F125" s="47">
        <f t="shared" ref="F125:F127" si="16">(E125/C125)*100</f>
        <v>0</v>
      </c>
      <c r="G125" s="53">
        <f t="shared" ref="G125:G127" si="17">E125/D125*100</f>
        <v>0</v>
      </c>
    </row>
    <row r="126" spans="1:7">
      <c r="A126" s="14">
        <v>42411</v>
      </c>
      <c r="B126" s="15" t="s">
        <v>41</v>
      </c>
      <c r="C126" s="16">
        <v>20.72</v>
      </c>
      <c r="D126" s="16">
        <v>0</v>
      </c>
      <c r="E126" s="16">
        <v>0</v>
      </c>
      <c r="F126" s="47"/>
      <c r="G126" s="53"/>
    </row>
    <row r="127" spans="1:7">
      <c r="A127" s="29" t="s">
        <v>37</v>
      </c>
      <c r="B127" s="32"/>
      <c r="C127" s="31">
        <f>SUM(C124:C126)</f>
        <v>827.34</v>
      </c>
      <c r="D127" s="31">
        <f t="shared" ref="D127:E127" si="18">SUM(D124:D126)</f>
        <v>3000</v>
      </c>
      <c r="E127" s="31">
        <f t="shared" si="18"/>
        <v>0</v>
      </c>
      <c r="F127" s="67">
        <f t="shared" si="16"/>
        <v>0</v>
      </c>
      <c r="G127" s="50">
        <f t="shared" si="17"/>
        <v>0</v>
      </c>
    </row>
    <row r="128" spans="1:7">
      <c r="A128" s="28"/>
      <c r="B128" s="33"/>
      <c r="C128" s="34"/>
      <c r="D128" s="34"/>
      <c r="E128" s="34"/>
      <c r="F128" s="34"/>
      <c r="G128" s="55"/>
    </row>
    <row r="129" spans="1:13">
      <c r="A129" s="28" t="s">
        <v>177</v>
      </c>
      <c r="B129" s="33"/>
      <c r="C129" s="34"/>
      <c r="D129" s="34"/>
      <c r="E129" s="34"/>
      <c r="F129" s="34"/>
      <c r="G129" s="55"/>
    </row>
    <row r="130" spans="1:13" ht="43.2">
      <c r="A130" s="3" t="s">
        <v>1</v>
      </c>
      <c r="B130" s="2" t="s">
        <v>0</v>
      </c>
      <c r="C130" s="62" t="s">
        <v>51</v>
      </c>
      <c r="D130" s="4" t="s">
        <v>142</v>
      </c>
      <c r="E130" s="4" t="s">
        <v>143</v>
      </c>
      <c r="F130" s="50" t="s">
        <v>88</v>
      </c>
      <c r="G130" s="50" t="s">
        <v>87</v>
      </c>
    </row>
    <row r="131" spans="1:13">
      <c r="A131" s="42"/>
      <c r="B131" s="43"/>
      <c r="C131" s="66">
        <v>1</v>
      </c>
      <c r="D131" s="37">
        <v>2</v>
      </c>
      <c r="E131" s="37">
        <v>3</v>
      </c>
      <c r="F131" s="72">
        <v>4</v>
      </c>
      <c r="G131" s="56">
        <v>5</v>
      </c>
    </row>
    <row r="132" spans="1:13">
      <c r="A132" s="14">
        <v>32999</v>
      </c>
      <c r="B132" s="15" t="s">
        <v>23</v>
      </c>
      <c r="C132" s="16">
        <v>0</v>
      </c>
      <c r="D132" s="16">
        <v>2000</v>
      </c>
      <c r="E132" s="16">
        <v>0</v>
      </c>
      <c r="F132" s="47" t="e">
        <f t="shared" ref="F132" si="19">(E132/C132)*100</f>
        <v>#DIV/0!</v>
      </c>
      <c r="G132" s="53">
        <f t="shared" ref="G132" si="20">E132/D132*100</f>
        <v>0</v>
      </c>
    </row>
    <row r="133" spans="1:13">
      <c r="A133" s="29" t="s">
        <v>37</v>
      </c>
      <c r="B133" s="32"/>
      <c r="C133" s="31">
        <f>SUM(C132:C132)</f>
        <v>0</v>
      </c>
      <c r="D133" s="31">
        <f>SUM(D132:D132)</f>
        <v>2000</v>
      </c>
      <c r="E133" s="31">
        <f>SUM(E132:E132)</f>
        <v>0</v>
      </c>
      <c r="F133" s="67" t="e">
        <f t="shared" ref="F133" si="21">(E133/C133)*100</f>
        <v>#DIV/0!</v>
      </c>
      <c r="G133" s="50">
        <f t="shared" ref="G133" si="22">E133/D133*100</f>
        <v>0</v>
      </c>
    </row>
    <row r="134" spans="1:13">
      <c r="A134" s="28"/>
      <c r="B134" s="33"/>
      <c r="C134" s="34"/>
      <c r="D134" s="34"/>
      <c r="E134" s="34"/>
      <c r="F134" s="34"/>
      <c r="G134" s="55"/>
    </row>
    <row r="135" spans="1:13" ht="16.2">
      <c r="A135" s="9" t="s">
        <v>58</v>
      </c>
      <c r="B135" s="7"/>
      <c r="C135" s="10"/>
      <c r="D135" s="10"/>
      <c r="E135" s="10"/>
      <c r="F135" s="10"/>
    </row>
    <row r="136" spans="1:13" ht="43.2">
      <c r="A136" s="3" t="s">
        <v>1</v>
      </c>
      <c r="B136" s="2" t="s">
        <v>0</v>
      </c>
      <c r="C136" s="62" t="s">
        <v>51</v>
      </c>
      <c r="D136" s="4" t="s">
        <v>142</v>
      </c>
      <c r="E136" s="4" t="s">
        <v>143</v>
      </c>
      <c r="F136" s="50" t="s">
        <v>88</v>
      </c>
      <c r="G136" s="50" t="s">
        <v>87</v>
      </c>
    </row>
    <row r="137" spans="1:13">
      <c r="A137" s="42"/>
      <c r="B137" s="43"/>
      <c r="C137" s="66">
        <v>1</v>
      </c>
      <c r="D137" s="37">
        <v>2</v>
      </c>
      <c r="E137" s="37">
        <v>3</v>
      </c>
      <c r="F137" s="72">
        <v>4</v>
      </c>
      <c r="G137" s="56">
        <v>5</v>
      </c>
    </row>
    <row r="138" spans="1:13" s="40" customFormat="1" ht="13.8">
      <c r="A138" s="14">
        <v>32211</v>
      </c>
      <c r="B138" s="15" t="s">
        <v>57</v>
      </c>
      <c r="C138" s="16"/>
      <c r="D138" s="58"/>
      <c r="E138" s="58">
        <v>0</v>
      </c>
      <c r="F138" s="17" t="e">
        <f>(E138/C138)*100</f>
        <v>#DIV/0!</v>
      </c>
      <c r="G138" s="44" t="e">
        <f>E138/D138*100</f>
        <v>#DIV/0!</v>
      </c>
      <c r="L138" s="136"/>
      <c r="M138" s="136"/>
    </row>
    <row r="139" spans="1:13">
      <c r="A139" s="14">
        <v>32321</v>
      </c>
      <c r="B139" s="15" t="s">
        <v>55</v>
      </c>
      <c r="C139" s="16"/>
      <c r="D139" s="58"/>
      <c r="E139" s="58">
        <v>0</v>
      </c>
      <c r="F139" s="17" t="e">
        <f t="shared" ref="F139:F146" si="23">(E139/C139)*100</f>
        <v>#DIV/0!</v>
      </c>
      <c r="G139" s="44" t="e">
        <f t="shared" ref="G139:G146" si="24">E139/D139*100</f>
        <v>#DIV/0!</v>
      </c>
    </row>
    <row r="140" spans="1:13">
      <c r="A140" s="14">
        <v>32931</v>
      </c>
      <c r="B140" s="15" t="s">
        <v>18</v>
      </c>
      <c r="C140" s="16"/>
      <c r="D140" s="58"/>
      <c r="E140" s="58">
        <v>0</v>
      </c>
      <c r="F140" s="17" t="e">
        <f t="shared" si="23"/>
        <v>#DIV/0!</v>
      </c>
      <c r="G140" s="44" t="e">
        <f t="shared" si="24"/>
        <v>#DIV/0!</v>
      </c>
    </row>
    <row r="141" spans="1:13">
      <c r="A141" s="14">
        <v>37229</v>
      </c>
      <c r="B141" s="15" t="s">
        <v>60</v>
      </c>
      <c r="C141" s="16"/>
      <c r="D141" s="58"/>
      <c r="E141" s="58">
        <v>0</v>
      </c>
      <c r="F141" s="17" t="e">
        <f t="shared" si="23"/>
        <v>#DIV/0!</v>
      </c>
      <c r="G141" s="44" t="e">
        <f t="shared" si="24"/>
        <v>#DIV/0!</v>
      </c>
    </row>
    <row r="142" spans="1:13">
      <c r="A142" s="14">
        <v>32999</v>
      </c>
      <c r="B142" s="15" t="s">
        <v>23</v>
      </c>
      <c r="C142" s="16"/>
      <c r="D142" s="58"/>
      <c r="E142" s="58">
        <v>0</v>
      </c>
      <c r="F142" s="17" t="e">
        <f t="shared" si="23"/>
        <v>#DIV/0!</v>
      </c>
      <c r="G142" s="44" t="e">
        <f t="shared" si="24"/>
        <v>#DIV/0!</v>
      </c>
    </row>
    <row r="143" spans="1:13">
      <c r="A143" s="14">
        <v>42219</v>
      </c>
      <c r="B143" s="15" t="s">
        <v>21</v>
      </c>
      <c r="C143" s="16"/>
      <c r="D143" s="58">
        <v>1300</v>
      </c>
      <c r="E143" s="58">
        <v>855.25</v>
      </c>
      <c r="F143" s="17" t="e">
        <f t="shared" si="23"/>
        <v>#DIV/0!</v>
      </c>
      <c r="G143" s="44">
        <f>(E143/D143)*100</f>
        <v>65.788461538461547</v>
      </c>
    </row>
    <row r="144" spans="1:13">
      <c r="A144" s="14">
        <v>42261</v>
      </c>
      <c r="B144" s="15" t="s">
        <v>169</v>
      </c>
      <c r="C144" s="16">
        <v>149.62</v>
      </c>
      <c r="D144" s="58"/>
      <c r="E144" s="58">
        <v>0</v>
      </c>
      <c r="F144" s="17">
        <f t="shared" si="23"/>
        <v>0</v>
      </c>
      <c r="G144" s="44" t="e">
        <f t="shared" si="24"/>
        <v>#DIV/0!</v>
      </c>
    </row>
    <row r="145" spans="1:13">
      <c r="A145" s="14">
        <v>42411</v>
      </c>
      <c r="B145" s="15" t="s">
        <v>41</v>
      </c>
      <c r="C145" s="16"/>
      <c r="D145" s="58">
        <v>200</v>
      </c>
      <c r="E145" s="58">
        <v>167.89</v>
      </c>
      <c r="F145" s="17"/>
      <c r="G145" s="44">
        <f>(E145/D145)*100</f>
        <v>83.944999999999993</v>
      </c>
    </row>
    <row r="146" spans="1:13">
      <c r="A146" s="29" t="s">
        <v>37</v>
      </c>
      <c r="B146" s="32"/>
      <c r="C146" s="31">
        <f>SUM(C138:C145)</f>
        <v>149.62</v>
      </c>
      <c r="D146" s="31">
        <f>SUM(D138:D145)</f>
        <v>1500</v>
      </c>
      <c r="E146" s="31">
        <f>SUM(E138:E145)</f>
        <v>1023.14</v>
      </c>
      <c r="F146" s="70">
        <f t="shared" si="23"/>
        <v>683.82569175243941</v>
      </c>
      <c r="G146" s="45">
        <f t="shared" si="24"/>
        <v>68.209333333333333</v>
      </c>
    </row>
    <row r="147" spans="1:13">
      <c r="A147" s="8"/>
      <c r="B147" s="7"/>
      <c r="C147" s="10"/>
      <c r="D147" s="10"/>
      <c r="E147" s="10"/>
      <c r="F147" s="70"/>
    </row>
    <row r="148" spans="1:13">
      <c r="A148" s="140" t="s">
        <v>38</v>
      </c>
      <c r="B148" s="141"/>
      <c r="C148" s="142">
        <f>C84+C102+C118+C127+C146+C68</f>
        <v>3823.7100000000005</v>
      </c>
      <c r="D148" s="142">
        <f>D146+D127+D118+D102+D84+D133</f>
        <v>32408.68</v>
      </c>
      <c r="E148" s="142">
        <f>E146+E127+E118+E102+E84</f>
        <v>11688.650000000001</v>
      </c>
      <c r="F148" s="143">
        <f t="shared" ref="F148" si="25">(E148/C148)*100</f>
        <v>305.68871593295512</v>
      </c>
      <c r="G148" s="144">
        <f>E148/D148*100</f>
        <v>36.066418009002533</v>
      </c>
    </row>
    <row r="149" spans="1:13" s="40" customFormat="1">
      <c r="A149" s="28"/>
      <c r="B149" s="7"/>
      <c r="C149" s="10"/>
      <c r="D149" s="34"/>
      <c r="E149" s="34"/>
      <c r="F149" s="134"/>
      <c r="G149" s="51"/>
      <c r="L149" s="136"/>
      <c r="M149" s="136"/>
    </row>
    <row r="150" spans="1:13">
      <c r="A150" s="28"/>
      <c r="B150" s="7"/>
      <c r="C150" s="10"/>
      <c r="D150" s="34"/>
      <c r="E150" s="34"/>
      <c r="F150" s="34"/>
      <c r="G150" s="51"/>
    </row>
    <row r="151" spans="1:13" ht="18">
      <c r="A151" s="25" t="s">
        <v>69</v>
      </c>
      <c r="B151" s="26" t="s">
        <v>70</v>
      </c>
      <c r="C151" s="64"/>
      <c r="D151" s="10"/>
      <c r="E151" s="10"/>
      <c r="F151" s="10"/>
    </row>
    <row r="152" spans="1:13" ht="16.2">
      <c r="A152" s="9" t="s">
        <v>71</v>
      </c>
      <c r="B152" s="7"/>
      <c r="C152" s="10"/>
      <c r="D152" s="10"/>
      <c r="E152" s="10"/>
      <c r="F152" s="10"/>
    </row>
    <row r="153" spans="1:13" ht="43.2">
      <c r="A153" s="3" t="s">
        <v>1</v>
      </c>
      <c r="B153" s="2" t="s">
        <v>0</v>
      </c>
      <c r="C153" s="62" t="s">
        <v>51</v>
      </c>
      <c r="D153" s="4" t="s">
        <v>142</v>
      </c>
      <c r="E153" s="4" t="s">
        <v>143</v>
      </c>
      <c r="F153" s="50" t="s">
        <v>88</v>
      </c>
      <c r="G153" s="50" t="s">
        <v>87</v>
      </c>
    </row>
    <row r="154" spans="1:13">
      <c r="A154" s="42"/>
      <c r="B154" s="43"/>
      <c r="C154" s="66">
        <v>1</v>
      </c>
      <c r="D154" s="37">
        <v>2</v>
      </c>
      <c r="E154" s="37">
        <v>3</v>
      </c>
      <c r="F154" s="72">
        <v>4</v>
      </c>
      <c r="G154" s="56">
        <v>5</v>
      </c>
    </row>
    <row r="155" spans="1:13">
      <c r="A155" s="14">
        <v>42212</v>
      </c>
      <c r="B155" s="15" t="s">
        <v>145</v>
      </c>
      <c r="C155" s="16">
        <v>0</v>
      </c>
      <c r="D155" s="16">
        <v>0</v>
      </c>
      <c r="E155" s="16">
        <v>0</v>
      </c>
      <c r="F155" s="16" t="e">
        <f>(E155/D155)*100</f>
        <v>#DIV/0!</v>
      </c>
      <c r="G155" s="44"/>
    </row>
    <row r="156" spans="1:13">
      <c r="A156" s="14">
        <v>32221</v>
      </c>
      <c r="B156" s="15" t="s">
        <v>5</v>
      </c>
      <c r="C156" s="16">
        <v>501.87</v>
      </c>
      <c r="D156" s="16">
        <v>1206.99</v>
      </c>
      <c r="E156" s="16">
        <v>1112.94</v>
      </c>
      <c r="F156" s="16">
        <f>(E156/C156)*100</f>
        <v>221.75862275091157</v>
      </c>
      <c r="G156" s="44">
        <f t="shared" ref="G156" si="26">E156/D156*100</f>
        <v>92.207889046305283</v>
      </c>
    </row>
    <row r="157" spans="1:13">
      <c r="A157" s="29" t="s">
        <v>38</v>
      </c>
      <c r="B157" s="32"/>
      <c r="C157" s="31">
        <f>SUM(C155:C156)</f>
        <v>501.87</v>
      </c>
      <c r="D157" s="31">
        <v>1206.99</v>
      </c>
      <c r="E157" s="16">
        <v>0</v>
      </c>
      <c r="F157" s="16">
        <f>(E157/D157)*100</f>
        <v>0</v>
      </c>
      <c r="G157" s="45">
        <f>E157/D157*100</f>
        <v>0</v>
      </c>
    </row>
    <row r="158" spans="1:13">
      <c r="A158" s="28"/>
      <c r="B158" s="33"/>
      <c r="C158" s="34"/>
      <c r="D158" s="34"/>
      <c r="E158" s="34"/>
      <c r="F158" s="34"/>
      <c r="G158" s="51"/>
    </row>
    <row r="159" spans="1:13">
      <c r="A159" s="28"/>
      <c r="B159" s="33"/>
      <c r="C159" s="34"/>
      <c r="D159" s="34"/>
      <c r="E159" s="34"/>
      <c r="F159" s="34"/>
      <c r="G159" s="51"/>
    </row>
    <row r="160" spans="1:13" ht="16.2">
      <c r="A160" s="9" t="s">
        <v>79</v>
      </c>
      <c r="B160" s="7"/>
      <c r="C160" s="10"/>
      <c r="D160" s="10"/>
      <c r="E160" s="10"/>
      <c r="F160" s="10"/>
    </row>
    <row r="161" spans="1:7" ht="43.2">
      <c r="A161" s="3" t="s">
        <v>1</v>
      </c>
      <c r="B161" s="2" t="s">
        <v>0</v>
      </c>
      <c r="C161" s="62" t="s">
        <v>51</v>
      </c>
      <c r="D161" s="4" t="s">
        <v>142</v>
      </c>
      <c r="E161" s="4" t="s">
        <v>143</v>
      </c>
      <c r="F161" s="50" t="s">
        <v>88</v>
      </c>
      <c r="G161" s="50" t="s">
        <v>87</v>
      </c>
    </row>
    <row r="162" spans="1:7">
      <c r="A162" s="42"/>
      <c r="B162" s="43"/>
      <c r="C162" s="66">
        <v>1</v>
      </c>
      <c r="D162" s="37">
        <v>2</v>
      </c>
      <c r="E162" s="37">
        <v>3</v>
      </c>
      <c r="F162" s="72">
        <v>4</v>
      </c>
      <c r="G162" s="56">
        <v>5</v>
      </c>
    </row>
    <row r="163" spans="1:7">
      <c r="A163" s="14">
        <v>32221</v>
      </c>
      <c r="B163" s="15" t="s">
        <v>5</v>
      </c>
      <c r="C163" s="16">
        <v>2518.7199999999998</v>
      </c>
      <c r="D163" s="16">
        <v>1000</v>
      </c>
      <c r="E163" s="16">
        <v>0</v>
      </c>
      <c r="F163" s="16">
        <f>(E163/C163)*100</f>
        <v>0</v>
      </c>
      <c r="G163" s="44">
        <f>E163/D163*100</f>
        <v>0</v>
      </c>
    </row>
    <row r="164" spans="1:7">
      <c r="A164" s="29" t="s">
        <v>38</v>
      </c>
      <c r="B164" s="32"/>
      <c r="C164" s="31"/>
      <c r="D164" s="31">
        <v>1000</v>
      </c>
      <c r="E164" s="31"/>
      <c r="F164" s="31" t="e">
        <f>(E164/C164)*100</f>
        <v>#DIV/0!</v>
      </c>
      <c r="G164" s="45">
        <f>E164/D164*100</f>
        <v>0</v>
      </c>
    </row>
    <row r="165" spans="1:7">
      <c r="A165" s="28"/>
      <c r="B165" s="33"/>
      <c r="C165" s="34"/>
      <c r="D165" s="34"/>
      <c r="E165" s="34"/>
      <c r="F165" s="31"/>
      <c r="G165" s="51"/>
    </row>
    <row r="166" spans="1:7">
      <c r="A166" s="140" t="s">
        <v>38</v>
      </c>
      <c r="B166" s="145"/>
      <c r="C166" s="142">
        <f>C157+C164</f>
        <v>501.87</v>
      </c>
      <c r="D166" s="142">
        <f>D164+D157</f>
        <v>2206.9899999999998</v>
      </c>
      <c r="E166" s="142">
        <v>1112.94</v>
      </c>
      <c r="F166" s="142">
        <f t="shared" ref="F166" si="27">(E166/C166)*100</f>
        <v>221.75862275091157</v>
      </c>
      <c r="G166" s="144">
        <f>E166/D166*100</f>
        <v>50.42795844113477</v>
      </c>
    </row>
    <row r="167" spans="1:7">
      <c r="A167" s="28"/>
      <c r="B167" s="21"/>
      <c r="C167" s="22"/>
      <c r="D167" s="34"/>
      <c r="E167" s="34"/>
      <c r="F167" s="34"/>
      <c r="G167" s="51"/>
    </row>
    <row r="168" spans="1:7">
      <c r="A168" s="28"/>
      <c r="B168" s="21"/>
      <c r="C168" s="22"/>
      <c r="D168" s="34"/>
      <c r="E168" s="34"/>
      <c r="F168" s="34"/>
      <c r="G168" s="51"/>
    </row>
    <row r="169" spans="1:7">
      <c r="A169" s="28"/>
      <c r="B169" s="21"/>
      <c r="C169" s="22"/>
      <c r="D169" s="34"/>
      <c r="E169" s="34"/>
      <c r="F169" s="34"/>
      <c r="G169" s="51"/>
    </row>
    <row r="170" spans="1:7">
      <c r="A170" s="28"/>
      <c r="B170" s="21"/>
      <c r="C170" s="22"/>
      <c r="D170" s="34"/>
      <c r="E170" s="34"/>
      <c r="F170" s="34"/>
      <c r="G170" s="51"/>
    </row>
    <row r="171" spans="1:7">
      <c r="A171" s="28"/>
      <c r="B171" s="21"/>
      <c r="C171" s="22"/>
      <c r="D171" s="34"/>
      <c r="E171" s="34"/>
      <c r="F171" s="34"/>
      <c r="G171" s="51"/>
    </row>
    <row r="172" spans="1:7">
      <c r="A172" s="28"/>
      <c r="B172" s="7"/>
      <c r="C172" s="10"/>
      <c r="D172" s="34"/>
      <c r="E172" s="34"/>
      <c r="F172" s="34"/>
      <c r="G172" s="51"/>
    </row>
    <row r="173" spans="1:7" ht="18">
      <c r="A173" s="25" t="s">
        <v>66</v>
      </c>
      <c r="B173" s="26" t="s">
        <v>68</v>
      </c>
      <c r="C173" s="64"/>
      <c r="D173" s="10"/>
      <c r="E173" s="10"/>
      <c r="F173" s="10"/>
    </row>
    <row r="174" spans="1:7" ht="16.2">
      <c r="A174" s="9" t="s">
        <v>67</v>
      </c>
      <c r="B174" s="7"/>
      <c r="C174" s="10"/>
      <c r="D174" s="10"/>
      <c r="E174" s="10"/>
      <c r="F174" s="10"/>
    </row>
    <row r="175" spans="1:7" ht="43.2">
      <c r="A175" s="3" t="s">
        <v>1</v>
      </c>
      <c r="B175" s="2" t="s">
        <v>0</v>
      </c>
      <c r="C175" s="62" t="s">
        <v>51</v>
      </c>
      <c r="D175" s="4" t="s">
        <v>142</v>
      </c>
      <c r="E175" s="4" t="s">
        <v>143</v>
      </c>
      <c r="F175" s="50" t="s">
        <v>88</v>
      </c>
      <c r="G175" s="50" t="s">
        <v>87</v>
      </c>
    </row>
    <row r="176" spans="1:7">
      <c r="A176" s="42"/>
      <c r="B176" s="43"/>
      <c r="C176" s="66">
        <v>1</v>
      </c>
      <c r="D176" s="37">
        <v>2</v>
      </c>
      <c r="E176" s="37">
        <v>3</v>
      </c>
      <c r="F176" s="72">
        <v>4</v>
      </c>
      <c r="G176" s="56">
        <v>5</v>
      </c>
    </row>
    <row r="177" spans="1:7">
      <c r="A177" s="14">
        <v>37219</v>
      </c>
      <c r="B177" s="15" t="s">
        <v>80</v>
      </c>
      <c r="C177" s="16">
        <v>1257.23</v>
      </c>
      <c r="D177" s="16">
        <v>1194</v>
      </c>
      <c r="E177" s="16">
        <v>1194</v>
      </c>
      <c r="F177" s="16">
        <f>(E177/C177)*100</f>
        <v>94.970689531748363</v>
      </c>
      <c r="G177" s="44">
        <f>E177/D177*100</f>
        <v>100</v>
      </c>
    </row>
    <row r="178" spans="1:7">
      <c r="A178" s="29" t="s">
        <v>38</v>
      </c>
      <c r="B178" s="32"/>
      <c r="C178" s="31">
        <v>1257.23</v>
      </c>
      <c r="D178" s="31">
        <f>SUM(D177)</f>
        <v>1194</v>
      </c>
      <c r="E178" s="31">
        <f t="shared" ref="E178" si="28">SUM(E177)</f>
        <v>1194</v>
      </c>
      <c r="F178" s="16">
        <f>(E178/C178)*100</f>
        <v>94.970689531748363</v>
      </c>
      <c r="G178" s="45">
        <f>E178/D178*100</f>
        <v>100</v>
      </c>
    </row>
    <row r="179" spans="1:7">
      <c r="A179" s="28"/>
      <c r="B179" s="7"/>
      <c r="C179" s="10"/>
      <c r="D179" s="34"/>
      <c r="E179" s="34"/>
      <c r="F179" s="34"/>
      <c r="G179" s="51"/>
    </row>
    <row r="180" spans="1:7">
      <c r="A180" s="28"/>
      <c r="B180" s="7"/>
      <c r="C180" s="10"/>
      <c r="D180" s="34"/>
      <c r="E180" s="34"/>
      <c r="F180" s="34"/>
      <c r="G180" s="51"/>
    </row>
    <row r="181" spans="1:7" ht="18">
      <c r="A181" s="25" t="s">
        <v>63</v>
      </c>
      <c r="B181" s="26" t="s">
        <v>64</v>
      </c>
      <c r="C181" s="64"/>
      <c r="D181" s="10"/>
      <c r="E181" s="10"/>
      <c r="F181" s="10"/>
    </row>
    <row r="182" spans="1:7" ht="16.2">
      <c r="A182" s="9" t="s">
        <v>32</v>
      </c>
      <c r="B182" s="7"/>
      <c r="C182" s="10"/>
      <c r="D182" s="10"/>
      <c r="E182" s="10"/>
      <c r="F182" s="10"/>
    </row>
    <row r="183" spans="1:7" ht="43.2">
      <c r="A183" s="3" t="s">
        <v>1</v>
      </c>
      <c r="B183" s="2" t="s">
        <v>0</v>
      </c>
      <c r="C183" s="62" t="s">
        <v>51</v>
      </c>
      <c r="D183" s="4" t="s">
        <v>142</v>
      </c>
      <c r="E183" s="4" t="s">
        <v>143</v>
      </c>
      <c r="F183" s="50" t="s">
        <v>88</v>
      </c>
      <c r="G183" s="50" t="s">
        <v>87</v>
      </c>
    </row>
    <row r="184" spans="1:7">
      <c r="A184" s="42"/>
      <c r="B184" s="43"/>
      <c r="C184" s="66">
        <v>1</v>
      </c>
      <c r="D184" s="37">
        <v>2</v>
      </c>
      <c r="E184" s="37">
        <v>3</v>
      </c>
      <c r="F184" s="72">
        <v>4</v>
      </c>
      <c r="G184" s="56">
        <v>5</v>
      </c>
    </row>
    <row r="185" spans="1:7">
      <c r="A185" s="14">
        <v>32224</v>
      </c>
      <c r="B185" s="15" t="s">
        <v>65</v>
      </c>
      <c r="C185" s="16">
        <v>111.81</v>
      </c>
      <c r="D185" s="16">
        <v>131.27000000000001</v>
      </c>
      <c r="E185" s="16">
        <v>0</v>
      </c>
      <c r="F185" s="16">
        <f>(E185/C185)*100</f>
        <v>0</v>
      </c>
      <c r="G185" s="44">
        <f>E185/D185*100</f>
        <v>0</v>
      </c>
    </row>
    <row r="186" spans="1:7">
      <c r="A186" s="29" t="s">
        <v>38</v>
      </c>
      <c r="B186" s="32"/>
      <c r="C186" s="31">
        <v>111.81</v>
      </c>
      <c r="D186" s="31">
        <v>131.27000000000001</v>
      </c>
      <c r="E186" s="31">
        <f t="shared" ref="E186" si="29">SUM(E185)</f>
        <v>0</v>
      </c>
      <c r="F186" s="31">
        <f>(E186/C186)*100</f>
        <v>0</v>
      </c>
      <c r="G186" s="45">
        <f>E186/D186*100</f>
        <v>0</v>
      </c>
    </row>
    <row r="187" spans="1:7">
      <c r="A187" s="28"/>
      <c r="B187" s="7"/>
      <c r="C187" s="10"/>
      <c r="D187" s="34"/>
      <c r="E187" s="34"/>
      <c r="F187" s="34"/>
      <c r="G187" s="51"/>
    </row>
    <row r="188" spans="1:7">
      <c r="A188" s="28"/>
      <c r="B188" s="7"/>
      <c r="C188" s="10"/>
      <c r="D188" s="34"/>
      <c r="E188" s="34"/>
      <c r="F188" s="34"/>
      <c r="G188" s="51"/>
    </row>
    <row r="189" spans="1:7" ht="16.2">
      <c r="A189" s="9" t="s">
        <v>25</v>
      </c>
      <c r="B189" s="7"/>
      <c r="C189" s="10"/>
      <c r="D189" s="10"/>
      <c r="E189" s="10"/>
      <c r="F189" s="10"/>
    </row>
    <row r="190" spans="1:7" ht="43.2">
      <c r="A190" s="3" t="s">
        <v>1</v>
      </c>
      <c r="B190" s="2" t="s">
        <v>0</v>
      </c>
      <c r="C190" s="62" t="s">
        <v>170</v>
      </c>
      <c r="D190" s="4" t="s">
        <v>142</v>
      </c>
      <c r="E190" s="4" t="s">
        <v>143</v>
      </c>
      <c r="F190" s="50" t="s">
        <v>88</v>
      </c>
      <c r="G190" s="50" t="s">
        <v>87</v>
      </c>
    </row>
    <row r="191" spans="1:7">
      <c r="A191" s="42"/>
      <c r="B191" s="43"/>
      <c r="C191" s="66"/>
      <c r="D191" s="37"/>
      <c r="E191" s="37">
        <v>3</v>
      </c>
      <c r="F191" s="72">
        <v>4</v>
      </c>
      <c r="G191" s="56">
        <v>5</v>
      </c>
    </row>
    <row r="192" spans="1:7">
      <c r="A192" s="14">
        <v>32224</v>
      </c>
      <c r="B192" s="15" t="s">
        <v>65</v>
      </c>
      <c r="C192" s="16">
        <v>107.85</v>
      </c>
      <c r="D192" s="16">
        <v>136.13999999999999</v>
      </c>
      <c r="E192" s="16">
        <v>92.64</v>
      </c>
      <c r="F192" s="16">
        <f>(E192/C192)*100</f>
        <v>85.897079276773297</v>
      </c>
      <c r="G192" s="44">
        <f>E192/D192*100</f>
        <v>68.047598060819752</v>
      </c>
    </row>
    <row r="193" spans="1:13">
      <c r="A193" s="29" t="s">
        <v>38</v>
      </c>
      <c r="B193" s="32"/>
      <c r="C193" s="31">
        <v>107.85</v>
      </c>
      <c r="D193" s="31">
        <v>136.13999999999999</v>
      </c>
      <c r="E193" s="31">
        <f>SUM(E192)</f>
        <v>92.64</v>
      </c>
      <c r="F193" s="31">
        <f>(E193/C193)*100</f>
        <v>85.897079276773297</v>
      </c>
      <c r="G193" s="45">
        <f>E193/D193*100</f>
        <v>68.047598060819752</v>
      </c>
    </row>
    <row r="194" spans="1:13">
      <c r="A194" s="28"/>
      <c r="B194" s="33"/>
      <c r="C194" s="34"/>
      <c r="D194" s="34"/>
      <c r="E194" s="34"/>
      <c r="F194" s="34"/>
      <c r="G194" s="51"/>
    </row>
    <row r="195" spans="1:13">
      <c r="A195" s="28"/>
      <c r="B195" s="33"/>
      <c r="C195" s="34"/>
      <c r="D195" s="34"/>
      <c r="E195" s="34"/>
      <c r="F195" s="34"/>
      <c r="G195" s="51"/>
    </row>
    <row r="196" spans="1:13" ht="16.2">
      <c r="A196" s="9" t="s">
        <v>81</v>
      </c>
      <c r="B196" s="7"/>
      <c r="C196" s="10"/>
      <c r="D196" s="10"/>
      <c r="E196" s="10"/>
      <c r="F196" s="10"/>
    </row>
    <row r="197" spans="1:13" ht="43.2">
      <c r="A197" s="3" t="s">
        <v>1</v>
      </c>
      <c r="B197" s="2" t="s">
        <v>0</v>
      </c>
      <c r="C197" s="62" t="s">
        <v>170</v>
      </c>
      <c r="D197" s="4" t="s">
        <v>142</v>
      </c>
      <c r="E197" s="4" t="s">
        <v>143</v>
      </c>
      <c r="F197" s="50" t="s">
        <v>88</v>
      </c>
      <c r="G197" s="50" t="s">
        <v>87</v>
      </c>
    </row>
    <row r="198" spans="1:13">
      <c r="A198" s="42"/>
      <c r="B198" s="43"/>
      <c r="C198" s="66"/>
      <c r="D198" s="37"/>
      <c r="E198" s="37">
        <v>3</v>
      </c>
      <c r="F198" s="72">
        <v>4</v>
      </c>
      <c r="G198" s="56">
        <v>5</v>
      </c>
    </row>
    <row r="199" spans="1:13">
      <c r="A199" s="14">
        <v>32224</v>
      </c>
      <c r="B199" s="15" t="s">
        <v>65</v>
      </c>
      <c r="C199" s="16">
        <v>604.92999999999995</v>
      </c>
      <c r="D199" s="16">
        <v>1044.6199999999999</v>
      </c>
      <c r="E199" s="16">
        <v>620.05999999999995</v>
      </c>
      <c r="F199" s="16">
        <f>(E199/C199)*100</f>
        <v>102.50111583158382</v>
      </c>
      <c r="G199" s="44">
        <f>E199/D199*100</f>
        <v>59.357469701901167</v>
      </c>
    </row>
    <row r="200" spans="1:13">
      <c r="A200" s="29" t="s">
        <v>38</v>
      </c>
      <c r="B200" s="32"/>
      <c r="C200" s="16">
        <v>604.92999999999995</v>
      </c>
      <c r="D200" s="31">
        <v>1044.6199999999999</v>
      </c>
      <c r="E200" s="31">
        <f>SUM(E199)</f>
        <v>620.05999999999995</v>
      </c>
      <c r="F200" s="31">
        <f>(E200/C200)*100</f>
        <v>102.50111583158382</v>
      </c>
      <c r="G200" s="45">
        <f>E200/D200*100</f>
        <v>59.357469701901167</v>
      </c>
    </row>
    <row r="201" spans="1:13" s="7" customFormat="1">
      <c r="A201" s="28"/>
      <c r="B201" s="33"/>
      <c r="C201" s="34"/>
      <c r="D201" s="34"/>
      <c r="E201" s="34"/>
      <c r="F201" s="16"/>
      <c r="G201" s="51"/>
      <c r="L201" s="10"/>
      <c r="M201" s="10"/>
    </row>
    <row r="202" spans="1:13" s="7" customFormat="1">
      <c r="A202" s="140" t="s">
        <v>38</v>
      </c>
      <c r="B202" s="145"/>
      <c r="C202" s="142">
        <f>C200+C193+C186</f>
        <v>824.58999999999992</v>
      </c>
      <c r="D202" s="142">
        <f>D186+D193+D200</f>
        <v>1312.0299999999997</v>
      </c>
      <c r="E202" s="142">
        <f>E186+E193+E200</f>
        <v>712.69999999999993</v>
      </c>
      <c r="F202" s="144">
        <f t="shared" ref="F202" si="30">(E202/C202)*100</f>
        <v>86.430832292411992</v>
      </c>
      <c r="G202" s="144">
        <f>E202/D202*100</f>
        <v>54.320404259048956</v>
      </c>
      <c r="L202" s="10"/>
      <c r="M202" s="10"/>
    </row>
    <row r="203" spans="1:13" s="7" customFormat="1">
      <c r="A203" s="28"/>
      <c r="B203" s="33"/>
      <c r="C203" s="34"/>
      <c r="D203" s="34"/>
      <c r="E203" s="34"/>
      <c r="F203" s="34"/>
      <c r="G203" s="51"/>
      <c r="L203" s="10"/>
      <c r="M203" s="10"/>
    </row>
    <row r="204" spans="1:13" s="7" customFormat="1">
      <c r="A204" s="28"/>
      <c r="C204" s="10"/>
      <c r="D204" s="34"/>
      <c r="E204" s="34"/>
      <c r="F204" s="34"/>
      <c r="G204" s="51"/>
      <c r="L204" s="10"/>
      <c r="M204" s="10"/>
    </row>
    <row r="205" spans="1:13" ht="18">
      <c r="A205" s="25" t="s">
        <v>61</v>
      </c>
      <c r="B205" s="26" t="s">
        <v>62</v>
      </c>
      <c r="C205" s="64"/>
      <c r="D205" s="10"/>
      <c r="E205" s="10"/>
      <c r="F205" s="10"/>
    </row>
    <row r="206" spans="1:13" ht="16.2">
      <c r="A206" s="9" t="s">
        <v>25</v>
      </c>
      <c r="B206" s="7"/>
      <c r="C206" s="10"/>
      <c r="D206" s="10"/>
      <c r="E206" s="10"/>
      <c r="F206" s="10"/>
    </row>
    <row r="207" spans="1:13" ht="33" customHeight="1">
      <c r="A207" s="3" t="s">
        <v>1</v>
      </c>
      <c r="B207" s="2" t="s">
        <v>0</v>
      </c>
      <c r="C207" s="62" t="s">
        <v>51</v>
      </c>
      <c r="D207" s="4" t="s">
        <v>142</v>
      </c>
      <c r="E207" s="4" t="s">
        <v>143</v>
      </c>
      <c r="F207" s="50" t="s">
        <v>88</v>
      </c>
      <c r="G207" s="50" t="s">
        <v>87</v>
      </c>
    </row>
    <row r="208" spans="1:13">
      <c r="A208" s="42"/>
      <c r="B208" s="43"/>
      <c r="C208" s="66">
        <v>1</v>
      </c>
      <c r="D208" s="37">
        <v>2</v>
      </c>
      <c r="E208" s="37">
        <v>3</v>
      </c>
      <c r="F208" s="72">
        <v>4</v>
      </c>
      <c r="G208" s="56">
        <v>5</v>
      </c>
    </row>
    <row r="209" spans="1:7">
      <c r="A209" s="14">
        <v>42411</v>
      </c>
      <c r="B209" s="15" t="s">
        <v>62</v>
      </c>
      <c r="C209" s="16">
        <v>0</v>
      </c>
      <c r="D209" s="16">
        <v>6000</v>
      </c>
      <c r="E209" s="16">
        <v>0</v>
      </c>
      <c r="F209" s="16" t="e">
        <f>(E209/C209)*100</f>
        <v>#DIV/0!</v>
      </c>
      <c r="G209" s="44">
        <f>E209/D209*100</f>
        <v>0</v>
      </c>
    </row>
    <row r="210" spans="1:7">
      <c r="A210" s="29" t="s">
        <v>38</v>
      </c>
      <c r="B210" s="32"/>
      <c r="C210" s="31">
        <f>SUM(C209)</f>
        <v>0</v>
      </c>
      <c r="D210" s="31">
        <f>SUM(D209:D209)</f>
        <v>6000</v>
      </c>
      <c r="E210" s="31">
        <f>SUM(E209:E209)</f>
        <v>0</v>
      </c>
      <c r="F210" s="31" t="e">
        <f>(E210/C210)*100</f>
        <v>#DIV/0!</v>
      </c>
      <c r="G210" s="45">
        <f>E210/D210*100</f>
        <v>0</v>
      </c>
    </row>
    <row r="211" spans="1:7">
      <c r="A211" s="28"/>
      <c r="B211" s="33"/>
      <c r="C211" s="34"/>
      <c r="D211" s="34"/>
      <c r="E211" s="34"/>
      <c r="F211" s="34"/>
      <c r="G211" s="51"/>
    </row>
    <row r="212" spans="1:7">
      <c r="A212" s="8"/>
      <c r="B212" s="7"/>
      <c r="C212" s="10"/>
      <c r="D212" s="10"/>
      <c r="E212" s="10"/>
      <c r="F212" s="10"/>
    </row>
    <row r="213" spans="1:7" ht="18">
      <c r="A213" s="25" t="s">
        <v>146</v>
      </c>
      <c r="B213" s="26" t="s">
        <v>147</v>
      </c>
      <c r="C213" s="64"/>
      <c r="D213" s="10"/>
      <c r="E213" s="10"/>
      <c r="F213" s="10"/>
    </row>
    <row r="214" spans="1:7" ht="16.2">
      <c r="A214" s="9" t="s">
        <v>22</v>
      </c>
      <c r="B214" s="7"/>
      <c r="C214" s="10"/>
      <c r="D214" s="10"/>
      <c r="E214" s="10"/>
      <c r="F214" s="10"/>
    </row>
    <row r="215" spans="1:7" ht="43.2">
      <c r="A215" s="3" t="s">
        <v>1</v>
      </c>
      <c r="B215" s="2" t="s">
        <v>0</v>
      </c>
      <c r="C215" s="62" t="s">
        <v>51</v>
      </c>
      <c r="D215" s="4" t="s">
        <v>142</v>
      </c>
      <c r="E215" s="4" t="s">
        <v>143</v>
      </c>
      <c r="F215" s="50" t="s">
        <v>88</v>
      </c>
      <c r="G215" s="50" t="s">
        <v>87</v>
      </c>
    </row>
    <row r="216" spans="1:7">
      <c r="A216" s="42"/>
      <c r="B216" s="43"/>
      <c r="C216" s="66">
        <v>1</v>
      </c>
      <c r="D216" s="37">
        <v>2</v>
      </c>
      <c r="E216" s="37">
        <v>3</v>
      </c>
      <c r="F216" s="72">
        <v>4</v>
      </c>
      <c r="G216" s="56">
        <v>5</v>
      </c>
    </row>
    <row r="217" spans="1:7">
      <c r="A217" s="14">
        <v>32372</v>
      </c>
      <c r="B217" s="15" t="s">
        <v>47</v>
      </c>
      <c r="C217" s="16">
        <v>0</v>
      </c>
      <c r="D217" s="16">
        <v>730.02</v>
      </c>
      <c r="E217" s="16">
        <v>243.34</v>
      </c>
      <c r="F217" s="16" t="e">
        <f>(E217/C217)*100</f>
        <v>#DIV/0!</v>
      </c>
      <c r="G217" s="44">
        <f>E217/D217*100</f>
        <v>33.333333333333336</v>
      </c>
    </row>
    <row r="218" spans="1:7">
      <c r="A218" s="29" t="s">
        <v>38</v>
      </c>
      <c r="B218" s="32"/>
      <c r="C218" s="31">
        <f>SUM(C217)</f>
        <v>0</v>
      </c>
      <c r="D218" s="31">
        <f>SUM(D217:D217)</f>
        <v>730.02</v>
      </c>
      <c r="E218" s="31">
        <f>SUM(E217:E217)</f>
        <v>243.34</v>
      </c>
      <c r="F218" s="31" t="e">
        <f>(E218/C218)*100</f>
        <v>#DIV/0!</v>
      </c>
      <c r="G218" s="45">
        <f>E218/D218*100</f>
        <v>33.333333333333336</v>
      </c>
    </row>
    <row r="219" spans="1:7">
      <c r="A219" s="8"/>
      <c r="B219" s="7"/>
      <c r="C219" s="10"/>
      <c r="D219" s="10"/>
      <c r="E219" s="10"/>
      <c r="F219" s="10"/>
    </row>
    <row r="220" spans="1:7">
      <c r="A220" s="8"/>
      <c r="B220" s="7"/>
      <c r="C220" s="10"/>
      <c r="D220" s="10"/>
      <c r="E220" s="10"/>
      <c r="F220" s="10"/>
    </row>
    <row r="221" spans="1:7" ht="18">
      <c r="A221" s="25" t="s">
        <v>148</v>
      </c>
      <c r="B221" s="26" t="s">
        <v>149</v>
      </c>
      <c r="C221" s="64"/>
      <c r="D221" s="10"/>
      <c r="E221" s="10"/>
      <c r="F221" s="10"/>
    </row>
    <row r="222" spans="1:7" ht="16.2">
      <c r="A222" s="9" t="s">
        <v>25</v>
      </c>
      <c r="B222" s="7"/>
      <c r="C222" s="10"/>
      <c r="D222" s="10"/>
      <c r="E222" s="10"/>
      <c r="F222" s="10"/>
    </row>
    <row r="223" spans="1:7" ht="43.2">
      <c r="A223" s="3" t="s">
        <v>1</v>
      </c>
      <c r="B223" s="2" t="s">
        <v>0</v>
      </c>
      <c r="C223" s="62" t="s">
        <v>51</v>
      </c>
      <c r="D223" s="4" t="s">
        <v>142</v>
      </c>
      <c r="E223" s="4" t="s">
        <v>143</v>
      </c>
      <c r="F223" s="50" t="s">
        <v>88</v>
      </c>
      <c r="G223" s="50" t="s">
        <v>87</v>
      </c>
    </row>
    <row r="224" spans="1:7">
      <c r="A224" s="42"/>
      <c r="B224" s="43"/>
      <c r="C224" s="66">
        <v>1</v>
      </c>
      <c r="D224" s="37">
        <v>2</v>
      </c>
      <c r="E224" s="37">
        <v>3</v>
      </c>
      <c r="F224" s="72">
        <v>4</v>
      </c>
      <c r="G224" s="56">
        <v>5</v>
      </c>
    </row>
    <row r="225" spans="1:7">
      <c r="A225" s="14">
        <v>32224</v>
      </c>
      <c r="B225" s="15" t="s">
        <v>65</v>
      </c>
      <c r="C225" s="16">
        <v>0</v>
      </c>
      <c r="D225" s="16">
        <v>10900.68</v>
      </c>
      <c r="E225" s="16">
        <v>8070.79</v>
      </c>
      <c r="F225" s="16" t="e">
        <f>(E225/C225)*100</f>
        <v>#DIV/0!</v>
      </c>
      <c r="G225" s="44">
        <f>E225/D225*100</f>
        <v>74.039325987002641</v>
      </c>
    </row>
    <row r="226" spans="1:7">
      <c r="A226" s="29" t="s">
        <v>38</v>
      </c>
      <c r="B226" s="32"/>
      <c r="C226" s="31">
        <f>SUM(C225)</f>
        <v>0</v>
      </c>
      <c r="D226" s="31">
        <f>SUM(D225:D225)</f>
        <v>10900.68</v>
      </c>
      <c r="E226" s="31">
        <v>8070.79</v>
      </c>
      <c r="F226" s="31" t="e">
        <f>(E226/C226)*100</f>
        <v>#DIV/0!</v>
      </c>
      <c r="G226" s="45">
        <f>E226/D226*100</f>
        <v>74.039325987002641</v>
      </c>
    </row>
    <row r="227" spans="1:7">
      <c r="A227" s="8"/>
      <c r="B227" s="7"/>
      <c r="C227" s="10"/>
      <c r="D227" s="10"/>
      <c r="E227" s="10"/>
      <c r="F227" s="10"/>
    </row>
    <row r="228" spans="1:7">
      <c r="A228" s="8"/>
      <c r="B228" s="7"/>
      <c r="C228" s="10"/>
      <c r="D228" s="10"/>
      <c r="E228" s="10"/>
      <c r="F228" s="10"/>
    </row>
    <row r="229" spans="1:7" ht="18">
      <c r="A229" s="25" t="s">
        <v>150</v>
      </c>
      <c r="B229" s="26" t="s">
        <v>151</v>
      </c>
      <c r="C229" s="64"/>
      <c r="D229" s="10"/>
      <c r="E229" s="10"/>
      <c r="F229" s="10"/>
    </row>
    <row r="230" spans="1:7" ht="16.2">
      <c r="A230" s="9" t="s">
        <v>25</v>
      </c>
      <c r="B230" s="7"/>
      <c r="C230" s="10"/>
      <c r="D230" s="10"/>
      <c r="E230" s="10"/>
      <c r="F230" s="10"/>
    </row>
    <row r="231" spans="1:7" ht="43.2">
      <c r="A231" s="3" t="s">
        <v>1</v>
      </c>
      <c r="B231" s="2" t="s">
        <v>0</v>
      </c>
      <c r="C231" s="62" t="s">
        <v>51</v>
      </c>
      <c r="D231" s="4" t="s">
        <v>142</v>
      </c>
      <c r="E231" s="4" t="s">
        <v>143</v>
      </c>
      <c r="F231" s="50" t="s">
        <v>88</v>
      </c>
      <c r="G231" s="50" t="s">
        <v>87</v>
      </c>
    </row>
    <row r="232" spans="1:7">
      <c r="A232" s="42"/>
      <c r="B232" s="43"/>
      <c r="C232" s="66">
        <v>1</v>
      </c>
      <c r="D232" s="37">
        <v>2</v>
      </c>
      <c r="E232" s="37">
        <v>3</v>
      </c>
      <c r="F232" s="72">
        <v>4</v>
      </c>
      <c r="G232" s="56">
        <v>5</v>
      </c>
    </row>
    <row r="233" spans="1:7">
      <c r="A233" s="14">
        <v>38129</v>
      </c>
      <c r="B233" s="15" t="s">
        <v>152</v>
      </c>
      <c r="C233" s="16">
        <v>0</v>
      </c>
      <c r="D233" s="16">
        <v>223</v>
      </c>
      <c r="E233" s="16">
        <v>223</v>
      </c>
      <c r="F233" s="16" t="e">
        <f>(E233/C233)*100</f>
        <v>#DIV/0!</v>
      </c>
      <c r="G233" s="44">
        <f>E233/D233*100</f>
        <v>100</v>
      </c>
    </row>
    <row r="234" spans="1:7">
      <c r="A234" s="29" t="s">
        <v>38</v>
      </c>
      <c r="B234" s="32"/>
      <c r="C234" s="31">
        <f>SUM(C233)</f>
        <v>0</v>
      </c>
      <c r="D234" s="31">
        <f>SUM(D233:D233)</f>
        <v>223</v>
      </c>
      <c r="E234" s="31">
        <f>SUM(E233:E233)</f>
        <v>223</v>
      </c>
      <c r="F234" s="31" t="e">
        <f>(E234/C234)*100</f>
        <v>#DIV/0!</v>
      </c>
      <c r="G234" s="45">
        <f>E234/D234*100</f>
        <v>100</v>
      </c>
    </row>
    <row r="235" spans="1:7">
      <c r="A235" s="8"/>
      <c r="B235" s="7"/>
      <c r="C235" s="10"/>
      <c r="D235" s="10"/>
      <c r="E235" s="10"/>
      <c r="F235" s="10"/>
    </row>
    <row r="236" spans="1:7">
      <c r="A236" s="8"/>
      <c r="B236" s="7"/>
      <c r="C236" s="10"/>
      <c r="D236" s="10"/>
      <c r="E236" s="10"/>
      <c r="F236" s="10"/>
    </row>
    <row r="237" spans="1:7" ht="18">
      <c r="A237" s="103">
        <v>4306</v>
      </c>
      <c r="B237" s="104" t="s">
        <v>153</v>
      </c>
      <c r="C237" s="105">
        <f>C250+C259+C266+C276</f>
        <v>3768.92</v>
      </c>
      <c r="D237" s="105">
        <f>D250+D259+D266+D276+D294+D305+D316</f>
        <v>12059.64</v>
      </c>
      <c r="E237" s="105">
        <f>E250+E259+E266+E276</f>
        <v>2559.44</v>
      </c>
      <c r="F237" s="105">
        <f>E237/C237*100</f>
        <v>67.909109240843534</v>
      </c>
      <c r="G237" s="105">
        <f>E237/D237*100</f>
        <v>21.223187425163605</v>
      </c>
    </row>
    <row r="238" spans="1:7">
      <c r="A238" s="7"/>
      <c r="B238" s="7"/>
      <c r="C238" s="10"/>
      <c r="D238" s="10"/>
      <c r="E238" s="10"/>
      <c r="F238" s="10"/>
    </row>
    <row r="239" spans="1:7">
      <c r="A239" s="8"/>
      <c r="B239" s="7"/>
      <c r="C239" s="10"/>
      <c r="D239" s="10"/>
      <c r="E239" s="10"/>
      <c r="F239" s="10"/>
    </row>
    <row r="240" spans="1:7">
      <c r="A240" s="8"/>
      <c r="B240" s="7"/>
      <c r="C240" s="10"/>
      <c r="D240" s="10"/>
      <c r="E240" s="10"/>
      <c r="F240" s="10"/>
    </row>
    <row r="241" spans="1:7">
      <c r="A241" s="8"/>
      <c r="B241" s="7"/>
      <c r="C241" s="10"/>
      <c r="D241" s="10"/>
      <c r="E241" s="10"/>
      <c r="F241" s="10"/>
    </row>
    <row r="242" spans="1:7" ht="18">
      <c r="A242" s="25" t="s">
        <v>44</v>
      </c>
      <c r="B242" s="26" t="s">
        <v>154</v>
      </c>
      <c r="C242" s="64"/>
      <c r="D242" s="27"/>
      <c r="E242" s="10"/>
      <c r="F242" s="10"/>
    </row>
    <row r="243" spans="1:7" ht="16.2">
      <c r="A243" s="9" t="s">
        <v>43</v>
      </c>
      <c r="B243" s="7"/>
      <c r="C243" s="10"/>
      <c r="D243" s="10"/>
      <c r="E243" s="10"/>
      <c r="F243" s="10"/>
    </row>
    <row r="244" spans="1:7" ht="43.2">
      <c r="A244" s="3" t="s">
        <v>1</v>
      </c>
      <c r="B244" s="2" t="s">
        <v>0</v>
      </c>
      <c r="C244" s="62" t="s">
        <v>51</v>
      </c>
      <c r="D244" s="4" t="s">
        <v>142</v>
      </c>
      <c r="E244" s="4" t="s">
        <v>143</v>
      </c>
      <c r="F244" s="50" t="s">
        <v>88</v>
      </c>
      <c r="G244" s="50" t="s">
        <v>87</v>
      </c>
    </row>
    <row r="245" spans="1:7">
      <c r="A245" s="42"/>
      <c r="B245" s="43"/>
      <c r="C245" s="66">
        <v>1</v>
      </c>
      <c r="D245" s="37">
        <v>2</v>
      </c>
      <c r="E245" s="37">
        <v>3</v>
      </c>
      <c r="F245" s="72">
        <v>4</v>
      </c>
      <c r="G245" s="56">
        <v>5</v>
      </c>
    </row>
    <row r="246" spans="1:7">
      <c r="A246" s="14">
        <v>31111</v>
      </c>
      <c r="B246" s="15" t="s">
        <v>29</v>
      </c>
      <c r="C246" s="16">
        <v>2165.04</v>
      </c>
      <c r="D246" s="58">
        <v>541.87</v>
      </c>
      <c r="E246" s="58">
        <v>541.87</v>
      </c>
      <c r="F246" s="17">
        <f>(E246/C246)*100</f>
        <v>25.028174999076231</v>
      </c>
      <c r="G246" s="44">
        <f>E246/D246*100</f>
        <v>100</v>
      </c>
    </row>
    <row r="247" spans="1:7">
      <c r="A247" s="14">
        <v>31321</v>
      </c>
      <c r="B247" s="15" t="s">
        <v>34</v>
      </c>
      <c r="C247" s="16">
        <v>0</v>
      </c>
      <c r="D247" s="58">
        <v>0</v>
      </c>
      <c r="E247" s="58">
        <v>0</v>
      </c>
      <c r="F247" s="17" t="e">
        <f t="shared" ref="F247:F250" si="31">(E247/C247)*100</f>
        <v>#DIV/0!</v>
      </c>
      <c r="G247" s="44" t="e">
        <f t="shared" ref="G247:G249" si="32">E247/D247*100</f>
        <v>#DIV/0!</v>
      </c>
    </row>
    <row r="248" spans="1:7">
      <c r="A248" s="14">
        <v>31321</v>
      </c>
      <c r="B248" s="15" t="s">
        <v>30</v>
      </c>
      <c r="C248" s="16">
        <v>357.23</v>
      </c>
      <c r="D248" s="16">
        <v>0</v>
      </c>
      <c r="E248" s="16">
        <v>0</v>
      </c>
      <c r="F248" s="17">
        <f t="shared" si="31"/>
        <v>0</v>
      </c>
      <c r="G248" s="44" t="e">
        <f t="shared" si="32"/>
        <v>#DIV/0!</v>
      </c>
    </row>
    <row r="249" spans="1:7">
      <c r="A249" s="14">
        <v>31219</v>
      </c>
      <c r="B249" s="15" t="s">
        <v>26</v>
      </c>
      <c r="C249" s="16">
        <v>0</v>
      </c>
      <c r="D249" s="16">
        <v>0</v>
      </c>
      <c r="E249" s="16">
        <v>0</v>
      </c>
      <c r="F249" s="17" t="e">
        <f t="shared" si="31"/>
        <v>#DIV/0!</v>
      </c>
      <c r="G249" s="44" t="e">
        <f t="shared" si="32"/>
        <v>#DIV/0!</v>
      </c>
    </row>
    <row r="250" spans="1:7">
      <c r="A250" s="29" t="s">
        <v>37</v>
      </c>
      <c r="B250" s="32"/>
      <c r="C250" s="31">
        <f>SUM(C246:C249)</f>
        <v>2522.27</v>
      </c>
      <c r="D250" s="31">
        <f>SUM(D246:D249)</f>
        <v>541.87</v>
      </c>
      <c r="E250" s="31">
        <f>SUM(E246:E249)</f>
        <v>541.87</v>
      </c>
      <c r="F250" s="17">
        <f t="shared" si="31"/>
        <v>21.48342564436004</v>
      </c>
      <c r="G250" s="44">
        <f>E250/D250*100</f>
        <v>100</v>
      </c>
    </row>
    <row r="251" spans="1:7">
      <c r="A251" s="8"/>
      <c r="B251" s="7"/>
      <c r="C251" s="10"/>
      <c r="D251" s="10"/>
      <c r="E251" s="10"/>
      <c r="F251" s="10"/>
    </row>
    <row r="252" spans="1:7" ht="16.2">
      <c r="A252" s="9" t="s">
        <v>22</v>
      </c>
      <c r="B252" s="7"/>
      <c r="C252" s="10"/>
      <c r="D252" s="10"/>
      <c r="E252" s="10"/>
      <c r="F252" s="10"/>
    </row>
    <row r="253" spans="1:7" ht="43.2">
      <c r="A253" s="3" t="s">
        <v>1</v>
      </c>
      <c r="B253" s="2" t="s">
        <v>0</v>
      </c>
      <c r="C253" s="62" t="s">
        <v>51</v>
      </c>
      <c r="D253" s="4" t="s">
        <v>142</v>
      </c>
      <c r="E253" s="4" t="s">
        <v>143</v>
      </c>
      <c r="F253" s="50" t="s">
        <v>88</v>
      </c>
      <c r="G253" s="50" t="s">
        <v>87</v>
      </c>
    </row>
    <row r="254" spans="1:7">
      <c r="A254" s="42"/>
      <c r="B254" s="43"/>
      <c r="C254" s="66">
        <v>1</v>
      </c>
      <c r="D254" s="37">
        <v>2</v>
      </c>
      <c r="E254" s="37">
        <v>3</v>
      </c>
      <c r="F254" s="72">
        <v>4</v>
      </c>
      <c r="G254" s="56">
        <v>5</v>
      </c>
    </row>
    <row r="255" spans="1:7">
      <c r="A255" s="14">
        <v>31111</v>
      </c>
      <c r="B255" s="15" t="s">
        <v>29</v>
      </c>
      <c r="C255" s="108">
        <v>0</v>
      </c>
      <c r="D255" s="135">
        <v>1655.08</v>
      </c>
      <c r="E255" s="135">
        <v>1655.08</v>
      </c>
      <c r="F255" s="71" t="e">
        <f>(E255/C255)*100</f>
        <v>#DIV/0!</v>
      </c>
      <c r="G255" s="53">
        <v>100</v>
      </c>
    </row>
    <row r="256" spans="1:7">
      <c r="A256" s="14">
        <v>32121</v>
      </c>
      <c r="B256" s="15" t="s">
        <v>31</v>
      </c>
      <c r="C256" s="16">
        <v>0</v>
      </c>
      <c r="D256" s="58">
        <v>0</v>
      </c>
      <c r="E256" s="58">
        <v>0</v>
      </c>
      <c r="F256" s="62" t="e">
        <f t="shared" ref="F256:F259" si="33">(E256/C256)*100</f>
        <v>#DIV/0!</v>
      </c>
      <c r="G256" s="44" t="e">
        <f>E256/D256*100</f>
        <v>#DIV/0!</v>
      </c>
    </row>
    <row r="257" spans="1:7">
      <c r="A257" s="14">
        <v>31321</v>
      </c>
      <c r="B257" s="15" t="s">
        <v>30</v>
      </c>
      <c r="C257" s="16">
        <v>0</v>
      </c>
      <c r="D257" s="58">
        <v>362.49</v>
      </c>
      <c r="E257" s="58">
        <v>362.49</v>
      </c>
      <c r="F257" s="62" t="e">
        <f t="shared" si="33"/>
        <v>#DIV/0!</v>
      </c>
      <c r="G257" s="44">
        <f>E257/D257*100</f>
        <v>100</v>
      </c>
    </row>
    <row r="258" spans="1:7">
      <c r="A258" s="14">
        <v>31219</v>
      </c>
      <c r="B258" s="15" t="s">
        <v>26</v>
      </c>
      <c r="C258" s="16">
        <v>0</v>
      </c>
      <c r="D258" s="16">
        <v>0</v>
      </c>
      <c r="E258" s="16">
        <v>0</v>
      </c>
      <c r="F258" s="62" t="e">
        <f t="shared" si="33"/>
        <v>#DIV/0!</v>
      </c>
      <c r="G258" s="44" t="e">
        <f>E258/D258*100</f>
        <v>#DIV/0!</v>
      </c>
    </row>
    <row r="259" spans="1:7">
      <c r="A259" s="29" t="s">
        <v>37</v>
      </c>
      <c r="B259" s="32"/>
      <c r="C259" s="31">
        <f>SUM(C255:C258)</f>
        <v>0</v>
      </c>
      <c r="D259" s="31">
        <f t="shared" ref="D259:E259" si="34">SUM(D255:D258)</f>
        <v>2017.57</v>
      </c>
      <c r="E259" s="31">
        <f t="shared" si="34"/>
        <v>2017.57</v>
      </c>
      <c r="F259" s="62" t="e">
        <f t="shared" si="33"/>
        <v>#DIV/0!</v>
      </c>
      <c r="G259" s="44">
        <f>E259/D259*100</f>
        <v>100</v>
      </c>
    </row>
    <row r="260" spans="1:7">
      <c r="A260" s="28"/>
      <c r="B260" s="33"/>
      <c r="C260" s="34"/>
      <c r="D260" s="34"/>
      <c r="E260" s="34"/>
      <c r="F260" s="34"/>
      <c r="G260" s="51"/>
    </row>
    <row r="261" spans="1:7" ht="16.2">
      <c r="A261" s="9" t="s">
        <v>25</v>
      </c>
      <c r="B261" s="7"/>
      <c r="C261" s="10"/>
      <c r="D261" s="10"/>
      <c r="E261" s="10"/>
      <c r="F261" s="10"/>
    </row>
    <row r="262" spans="1:7" ht="43.2">
      <c r="A262" s="3" t="s">
        <v>1</v>
      </c>
      <c r="B262" s="2" t="s">
        <v>0</v>
      </c>
      <c r="C262" s="62" t="s">
        <v>51</v>
      </c>
      <c r="D262" s="4" t="s">
        <v>142</v>
      </c>
      <c r="E262" s="4" t="s">
        <v>143</v>
      </c>
      <c r="F262" s="50" t="s">
        <v>88</v>
      </c>
      <c r="G262" s="50" t="s">
        <v>87</v>
      </c>
    </row>
    <row r="263" spans="1:7">
      <c r="A263" s="42"/>
      <c r="B263" s="43"/>
      <c r="C263" s="66">
        <v>1</v>
      </c>
      <c r="D263" s="37">
        <v>2</v>
      </c>
      <c r="E263" s="37">
        <v>3</v>
      </c>
      <c r="F263" s="72">
        <v>4</v>
      </c>
      <c r="G263" s="56">
        <v>5</v>
      </c>
    </row>
    <row r="264" spans="1:7">
      <c r="A264" s="14">
        <v>31111</v>
      </c>
      <c r="B264" s="15" t="s">
        <v>29</v>
      </c>
      <c r="C264" s="16">
        <v>547.48</v>
      </c>
      <c r="D264" s="16">
        <v>0</v>
      </c>
      <c r="E264" s="16">
        <v>0</v>
      </c>
      <c r="F264" s="17">
        <f>(E264/C264)*100</f>
        <v>0</v>
      </c>
      <c r="G264" s="44" t="e">
        <f>E264/D264*100</f>
        <v>#DIV/0!</v>
      </c>
    </row>
    <row r="265" spans="1:7">
      <c r="A265" s="14">
        <v>31321</v>
      </c>
      <c r="B265" s="15" t="s">
        <v>82</v>
      </c>
      <c r="C265" s="16">
        <v>90.34</v>
      </c>
      <c r="D265" s="16">
        <v>0</v>
      </c>
      <c r="E265" s="16">
        <v>0</v>
      </c>
      <c r="F265" s="17">
        <f t="shared" ref="F265:F266" si="35">(E265/C265)*100</f>
        <v>0</v>
      </c>
      <c r="G265" s="44" t="e">
        <f t="shared" ref="G265" si="36">E265/D265*100</f>
        <v>#DIV/0!</v>
      </c>
    </row>
    <row r="266" spans="1:7">
      <c r="A266" s="29"/>
      <c r="B266" s="32"/>
      <c r="C266" s="31">
        <f>SUM(C264:C265)</f>
        <v>637.82000000000005</v>
      </c>
      <c r="D266" s="31">
        <f>SUM(D264:D265)</f>
        <v>0</v>
      </c>
      <c r="E266" s="31">
        <f>SUM(E264:E265)</f>
        <v>0</v>
      </c>
      <c r="F266" s="70">
        <f t="shared" si="35"/>
        <v>0</v>
      </c>
      <c r="G266" s="45" t="e">
        <f>SUM(G264:G265)</f>
        <v>#DIV/0!</v>
      </c>
    </row>
    <row r="267" spans="1:7">
      <c r="A267" s="28"/>
      <c r="B267" s="33"/>
      <c r="C267" s="34"/>
      <c r="D267" s="34"/>
      <c r="E267" s="34"/>
      <c r="F267" s="34"/>
      <c r="G267" s="51"/>
    </row>
    <row r="268" spans="1:7" ht="16.2">
      <c r="A268" s="9" t="s">
        <v>50</v>
      </c>
      <c r="B268" s="7"/>
      <c r="C268" s="10"/>
      <c r="D268" s="10"/>
      <c r="E268" s="10"/>
      <c r="F268" s="10"/>
    </row>
    <row r="269" spans="1:7" ht="43.2">
      <c r="A269" s="3" t="s">
        <v>1</v>
      </c>
      <c r="B269" s="2" t="s">
        <v>0</v>
      </c>
      <c r="C269" s="62" t="s">
        <v>51</v>
      </c>
      <c r="D269" s="4" t="s">
        <v>142</v>
      </c>
      <c r="E269" s="4" t="s">
        <v>143</v>
      </c>
      <c r="F269" s="50" t="s">
        <v>88</v>
      </c>
      <c r="G269" s="50" t="s">
        <v>87</v>
      </c>
    </row>
    <row r="270" spans="1:7">
      <c r="A270" s="42"/>
      <c r="B270" s="43"/>
      <c r="C270" s="66">
        <v>1</v>
      </c>
      <c r="D270" s="37">
        <v>2</v>
      </c>
      <c r="E270" s="37">
        <v>3</v>
      </c>
      <c r="F270" s="72">
        <v>4</v>
      </c>
      <c r="G270" s="56">
        <v>5</v>
      </c>
    </row>
    <row r="271" spans="1:7">
      <c r="A271" s="14">
        <v>31111</v>
      </c>
      <c r="B271" s="15" t="s">
        <v>29</v>
      </c>
      <c r="C271" s="16">
        <v>522.6</v>
      </c>
      <c r="D271" s="58"/>
      <c r="E271" s="58"/>
      <c r="F271" s="16">
        <f>(E271/C271)*100</f>
        <v>0</v>
      </c>
      <c r="G271" s="44" t="e">
        <f>E271/D271*100</f>
        <v>#DIV/0!</v>
      </c>
    </row>
    <row r="272" spans="1:7">
      <c r="A272" s="14">
        <v>31321</v>
      </c>
      <c r="B272" s="15" t="s">
        <v>49</v>
      </c>
      <c r="C272" s="16"/>
      <c r="D272" s="58"/>
      <c r="E272" s="58"/>
      <c r="F272" s="16" t="e">
        <f t="shared" ref="F272:F278" si="37">(E272/C272)*100</f>
        <v>#DIV/0!</v>
      </c>
      <c r="G272" s="44" t="e">
        <f t="shared" ref="G272:G276" si="38">E272/D272*100</f>
        <v>#DIV/0!</v>
      </c>
    </row>
    <row r="273" spans="1:7">
      <c r="A273" s="14">
        <v>31321</v>
      </c>
      <c r="B273" s="15" t="s">
        <v>34</v>
      </c>
      <c r="C273" s="16">
        <v>86.23</v>
      </c>
      <c r="D273" s="58"/>
      <c r="E273" s="58"/>
      <c r="F273" s="16">
        <f t="shared" si="37"/>
        <v>0</v>
      </c>
      <c r="G273" s="44" t="e">
        <f t="shared" si="38"/>
        <v>#DIV/0!</v>
      </c>
    </row>
    <row r="274" spans="1:7">
      <c r="A274" s="14">
        <v>31219</v>
      </c>
      <c r="B274" s="15" t="s">
        <v>26</v>
      </c>
      <c r="C274" s="16">
        <v>0</v>
      </c>
      <c r="D274" s="58"/>
      <c r="E274" s="58">
        <v>0</v>
      </c>
      <c r="F274" s="16" t="e">
        <f t="shared" si="37"/>
        <v>#DIV/0!</v>
      </c>
      <c r="G274" s="44" t="e">
        <f t="shared" si="38"/>
        <v>#DIV/0!</v>
      </c>
    </row>
    <row r="275" spans="1:7">
      <c r="A275" s="14"/>
      <c r="B275" s="15"/>
      <c r="C275" s="16"/>
      <c r="D275" s="16"/>
      <c r="E275" s="16"/>
      <c r="F275" s="16"/>
      <c r="G275" s="44"/>
    </row>
    <row r="276" spans="1:7">
      <c r="A276" s="29" t="s">
        <v>37</v>
      </c>
      <c r="B276" s="32"/>
      <c r="C276" s="31">
        <f>SUM(C271:C274)</f>
        <v>608.83000000000004</v>
      </c>
      <c r="D276" s="31">
        <f t="shared" ref="D276:E276" si="39">SUM(D271:D275)</f>
        <v>0</v>
      </c>
      <c r="E276" s="31">
        <f t="shared" si="39"/>
        <v>0</v>
      </c>
      <c r="F276" s="31">
        <f t="shared" si="37"/>
        <v>0</v>
      </c>
      <c r="G276" s="44" t="e">
        <f t="shared" si="38"/>
        <v>#DIV/0!</v>
      </c>
    </row>
    <row r="277" spans="1:7">
      <c r="A277" s="28"/>
      <c r="B277" s="33"/>
      <c r="C277" s="34"/>
      <c r="D277" s="34"/>
      <c r="E277" s="34"/>
      <c r="F277" s="31"/>
      <c r="G277" s="52"/>
    </row>
    <row r="278" spans="1:7">
      <c r="A278" s="29" t="s">
        <v>38</v>
      </c>
      <c r="B278" s="15"/>
      <c r="C278" s="142">
        <f>C250+C259+C266+C276</f>
        <v>3768.92</v>
      </c>
      <c r="D278" s="142">
        <f>D250+D259+D266+D276</f>
        <v>2559.44</v>
      </c>
      <c r="E278" s="142">
        <f>E250+E259+E266+E276</f>
        <v>2559.44</v>
      </c>
      <c r="F278" s="142">
        <f t="shared" si="37"/>
        <v>67.909109240843534</v>
      </c>
      <c r="G278" s="144">
        <f>E278/D278*100</f>
        <v>100</v>
      </c>
    </row>
    <row r="279" spans="1:7">
      <c r="A279" s="28"/>
      <c r="B279" s="21"/>
      <c r="C279" s="22"/>
      <c r="D279" s="34"/>
      <c r="E279" s="34"/>
      <c r="F279" s="34"/>
      <c r="G279" s="51"/>
    </row>
    <row r="280" spans="1:7" ht="15" thickBot="1">
      <c r="A280" s="7"/>
      <c r="B280" s="7"/>
      <c r="C280" s="73" t="e">
        <f>C3+C58+C237</f>
        <v>#REF!</v>
      </c>
      <c r="D280" s="73">
        <f>D3+D58+D237</f>
        <v>664942.33000000007</v>
      </c>
      <c r="E280" s="73">
        <f>E3+E58+E237</f>
        <v>307323.42100000003</v>
      </c>
      <c r="F280" s="73" t="e">
        <f t="shared" ref="F280" si="40">(E280/C280)*100</f>
        <v>#REF!</v>
      </c>
      <c r="G280" s="74">
        <f>E280/D280*100</f>
        <v>46.218056383927305</v>
      </c>
    </row>
    <row r="281" spans="1:7">
      <c r="A281" s="7"/>
      <c r="B281" s="7"/>
      <c r="C281" s="10"/>
      <c r="D281" s="7"/>
      <c r="E281" s="7"/>
      <c r="F281" s="10"/>
      <c r="G281" s="10"/>
    </row>
    <row r="282" spans="1:7">
      <c r="A282" s="7"/>
      <c r="B282" s="7"/>
      <c r="C282" s="10"/>
      <c r="D282" s="7"/>
      <c r="E282" s="7"/>
      <c r="F282" s="10"/>
      <c r="G282" s="10"/>
    </row>
    <row r="283" spans="1:7" ht="18">
      <c r="A283" s="25" t="s">
        <v>44</v>
      </c>
      <c r="B283" s="26" t="s">
        <v>171</v>
      </c>
      <c r="C283" s="64"/>
      <c r="D283" s="27"/>
      <c r="E283" s="10"/>
      <c r="F283" s="10"/>
    </row>
    <row r="284" spans="1:7">
      <c r="D284" s="48"/>
      <c r="E284" s="48"/>
      <c r="F284" s="54"/>
      <c r="G284" s="54"/>
    </row>
    <row r="285" spans="1:7" ht="16.2">
      <c r="A285" s="9" t="s">
        <v>50</v>
      </c>
      <c r="B285" s="7"/>
      <c r="C285" s="10"/>
      <c r="D285" s="10"/>
      <c r="E285" s="10"/>
      <c r="F285" s="10"/>
    </row>
    <row r="286" spans="1:7" ht="43.2">
      <c r="A286" s="3" t="s">
        <v>1</v>
      </c>
      <c r="B286" s="2" t="s">
        <v>0</v>
      </c>
      <c r="C286" s="62" t="s">
        <v>51</v>
      </c>
      <c r="D286" s="4" t="s">
        <v>142</v>
      </c>
      <c r="E286" s="4" t="s">
        <v>143</v>
      </c>
      <c r="F286" s="50" t="s">
        <v>88</v>
      </c>
      <c r="G286" s="50" t="s">
        <v>87</v>
      </c>
    </row>
    <row r="287" spans="1:7">
      <c r="A287" s="42"/>
      <c r="B287" s="43"/>
      <c r="C287" s="66">
        <v>1</v>
      </c>
      <c r="D287" s="37">
        <v>2</v>
      </c>
      <c r="E287" s="37">
        <v>3</v>
      </c>
      <c r="F287" s="72">
        <v>4</v>
      </c>
      <c r="G287" s="56">
        <v>5</v>
      </c>
    </row>
    <row r="288" spans="1:7">
      <c r="A288" s="14">
        <v>32111</v>
      </c>
      <c r="B288" s="15" t="s">
        <v>3</v>
      </c>
      <c r="C288" s="16"/>
      <c r="D288" s="58">
        <v>280</v>
      </c>
      <c r="E288" s="58"/>
      <c r="F288" s="16" t="e">
        <f>(E288/C288)*100</f>
        <v>#DIV/0!</v>
      </c>
      <c r="G288" s="44">
        <f>E288/D288*100</f>
        <v>0</v>
      </c>
    </row>
    <row r="289" spans="1:7">
      <c r="A289" s="14"/>
      <c r="B289" s="15"/>
      <c r="C289" s="16"/>
      <c r="D289" s="16"/>
      <c r="E289" s="16"/>
      <c r="F289" s="16"/>
      <c r="G289" s="44"/>
    </row>
    <row r="290" spans="1:7">
      <c r="A290" s="29" t="s">
        <v>37</v>
      </c>
      <c r="B290" s="32"/>
      <c r="C290" s="31">
        <f>SUM(C288:C288)</f>
        <v>0</v>
      </c>
      <c r="D290" s="31">
        <f>SUM(D288:D289)</f>
        <v>280</v>
      </c>
      <c r="E290" s="31">
        <f>SUM(E288:E289)</f>
        <v>0</v>
      </c>
      <c r="F290" s="31" t="e">
        <f t="shared" ref="F290" si="41">(E290/C290)*100</f>
        <v>#DIV/0!</v>
      </c>
      <c r="G290" s="44">
        <f t="shared" ref="G290" si="42">E290/D290*100</f>
        <v>0</v>
      </c>
    </row>
    <row r="291" spans="1:7">
      <c r="A291" s="28"/>
      <c r="B291" s="33"/>
      <c r="C291" s="34"/>
      <c r="D291" s="34"/>
      <c r="E291" s="34"/>
      <c r="F291" s="31"/>
      <c r="G291" s="52"/>
    </row>
    <row r="292" spans="1:7">
      <c r="A292" s="29" t="s">
        <v>38</v>
      </c>
      <c r="B292" s="15"/>
      <c r="C292" s="31">
        <v>0</v>
      </c>
      <c r="D292" s="31">
        <f>D267+D276+D283+D290</f>
        <v>280</v>
      </c>
      <c r="E292" s="31">
        <f>E267+E276+E283+E290</f>
        <v>0</v>
      </c>
      <c r="F292" s="31" t="e">
        <f t="shared" ref="F292" si="43">(E292/C292)*100</f>
        <v>#DIV/0!</v>
      </c>
      <c r="G292" s="45">
        <f>E292/D292*100</f>
        <v>0</v>
      </c>
    </row>
    <row r="294" spans="1:7" ht="15" thickBot="1">
      <c r="C294" s="73">
        <v>0</v>
      </c>
      <c r="D294" s="73">
        <v>280</v>
      </c>
      <c r="E294" s="73" t="e">
        <f>E18+E75+E254</f>
        <v>#VALUE!</v>
      </c>
      <c r="F294" s="73" t="e">
        <f t="shared" ref="F294" si="44">(E294/C294)*100</f>
        <v>#VALUE!</v>
      </c>
      <c r="G294" s="74" t="e">
        <f>E294/D294*100</f>
        <v>#VALUE!</v>
      </c>
    </row>
    <row r="296" spans="1:7" ht="16.2">
      <c r="A296" s="9" t="s">
        <v>172</v>
      </c>
      <c r="B296" s="7"/>
      <c r="C296" s="10"/>
      <c r="D296" s="10"/>
      <c r="E296" s="10"/>
      <c r="F296" s="10"/>
    </row>
    <row r="297" spans="1:7" ht="43.2">
      <c r="A297" s="3" t="s">
        <v>1</v>
      </c>
      <c r="B297" s="2" t="s">
        <v>0</v>
      </c>
      <c r="C297" s="62" t="s">
        <v>51</v>
      </c>
      <c r="D297" s="4" t="s">
        <v>142</v>
      </c>
      <c r="E297" s="4" t="s">
        <v>143</v>
      </c>
      <c r="F297" s="50" t="s">
        <v>88</v>
      </c>
      <c r="G297" s="50" t="s">
        <v>87</v>
      </c>
    </row>
    <row r="298" spans="1:7">
      <c r="A298" s="42"/>
      <c r="B298" s="43"/>
      <c r="C298" s="66">
        <v>1</v>
      </c>
      <c r="D298" s="37">
        <v>2</v>
      </c>
      <c r="E298" s="37">
        <v>3</v>
      </c>
      <c r="F298" s="72">
        <v>4</v>
      </c>
      <c r="G298" s="56">
        <v>5</v>
      </c>
    </row>
    <row r="299" spans="1:7">
      <c r="A299" s="14">
        <v>32111</v>
      </c>
      <c r="B299" s="15" t="s">
        <v>3</v>
      </c>
      <c r="C299" s="16">
        <v>7152.68</v>
      </c>
      <c r="D299" s="58">
        <v>188.2</v>
      </c>
      <c r="E299" s="58">
        <v>0</v>
      </c>
      <c r="F299" s="16">
        <f>(E299/C299)*100</f>
        <v>0</v>
      </c>
      <c r="G299" s="44">
        <f>E299/D299*100</f>
        <v>0</v>
      </c>
    </row>
    <row r="300" spans="1:7">
      <c r="A300" s="14"/>
      <c r="B300" s="15"/>
      <c r="C300" s="16"/>
      <c r="D300" s="16"/>
      <c r="E300" s="16"/>
      <c r="F300" s="16"/>
      <c r="G300" s="44"/>
    </row>
    <row r="301" spans="1:7">
      <c r="A301" s="29" t="s">
        <v>37</v>
      </c>
      <c r="B301" s="32"/>
      <c r="C301" s="31">
        <f>SUM(C299:C299)</f>
        <v>7152.68</v>
      </c>
      <c r="D301" s="31">
        <f>SUM(D299:D300)</f>
        <v>188.2</v>
      </c>
      <c r="E301" s="31">
        <f>SUM(E299:E300)</f>
        <v>0</v>
      </c>
      <c r="F301" s="31">
        <f t="shared" ref="F301" si="45">(E301/C301)*100</f>
        <v>0</v>
      </c>
      <c r="G301" s="44">
        <f t="shared" ref="G301" si="46">E301/D301*100</f>
        <v>0</v>
      </c>
    </row>
    <row r="302" spans="1:7">
      <c r="A302" s="28"/>
      <c r="B302" s="33"/>
      <c r="C302" s="34"/>
      <c r="D302" s="34"/>
      <c r="E302" s="34"/>
      <c r="F302" s="31"/>
      <c r="G302" s="52"/>
    </row>
    <row r="303" spans="1:7">
      <c r="A303" s="29" t="s">
        <v>38</v>
      </c>
      <c r="B303" s="15"/>
      <c r="C303" s="31">
        <v>7152.68</v>
      </c>
      <c r="D303" s="31">
        <v>188.2</v>
      </c>
      <c r="E303" s="31" t="e">
        <f>E278+E287+E294+E301</f>
        <v>#VALUE!</v>
      </c>
      <c r="F303" s="31" t="e">
        <f t="shared" ref="F303" si="47">(E303/C303)*100</f>
        <v>#VALUE!</v>
      </c>
      <c r="G303" s="45" t="e">
        <f>E303/D303*100</f>
        <v>#VALUE!</v>
      </c>
    </row>
    <row r="305" spans="1:7" ht="15" thickBot="1">
      <c r="C305" s="73">
        <v>7152.68</v>
      </c>
      <c r="D305" s="73">
        <v>188.2</v>
      </c>
      <c r="E305" s="73">
        <f>E27+E86+E265</f>
        <v>0</v>
      </c>
      <c r="F305" s="73">
        <f t="shared" ref="F305" si="48">(E305/C305)*100</f>
        <v>0</v>
      </c>
      <c r="G305" s="74">
        <f>E305/D305*100</f>
        <v>0</v>
      </c>
    </row>
    <row r="307" spans="1:7" ht="18">
      <c r="A307" s="25" t="s">
        <v>44</v>
      </c>
      <c r="B307" s="26" t="s">
        <v>173</v>
      </c>
      <c r="C307" s="64"/>
      <c r="D307" s="27"/>
      <c r="E307" s="10"/>
      <c r="F307" s="10"/>
    </row>
    <row r="309" spans="1:7" ht="16.2">
      <c r="A309" s="9" t="s">
        <v>50</v>
      </c>
      <c r="B309" s="7"/>
      <c r="C309" s="10"/>
      <c r="D309" s="10"/>
      <c r="E309" s="10"/>
      <c r="F309" s="10"/>
    </row>
    <row r="310" spans="1:7" ht="43.2">
      <c r="A310" s="3" t="s">
        <v>1</v>
      </c>
      <c r="B310" s="2" t="s">
        <v>0</v>
      </c>
      <c r="C310" s="62" t="s">
        <v>51</v>
      </c>
      <c r="D310" s="4" t="s">
        <v>142</v>
      </c>
      <c r="E310" s="4" t="s">
        <v>143</v>
      </c>
      <c r="F310" s="50" t="s">
        <v>88</v>
      </c>
      <c r="G310" s="50" t="s">
        <v>87</v>
      </c>
    </row>
    <row r="311" spans="1:7">
      <c r="A311" s="42"/>
      <c r="B311" s="43"/>
      <c r="C311" s="66">
        <v>1</v>
      </c>
      <c r="D311" s="37">
        <v>2</v>
      </c>
      <c r="E311" s="37">
        <v>3</v>
      </c>
      <c r="F311" s="72">
        <v>4</v>
      </c>
      <c r="G311" s="56">
        <v>5</v>
      </c>
    </row>
    <row r="312" spans="1:7">
      <c r="A312" s="14">
        <v>32114</v>
      </c>
      <c r="B312" s="15" t="s">
        <v>174</v>
      </c>
      <c r="C312" s="16"/>
      <c r="D312" s="58">
        <v>9032</v>
      </c>
      <c r="E312" s="58">
        <v>1485.51</v>
      </c>
      <c r="F312" s="16" t="e">
        <f>(E312/C312)*100</f>
        <v>#DIV/0!</v>
      </c>
      <c r="G312" s="44">
        <f>E312/D312*100</f>
        <v>16.447187776793623</v>
      </c>
    </row>
    <row r="313" spans="1:7">
      <c r="A313" s="14"/>
      <c r="B313" s="15"/>
      <c r="C313" s="16"/>
      <c r="D313" s="16"/>
      <c r="E313" s="16"/>
      <c r="F313" s="16"/>
      <c r="G313" s="44"/>
    </row>
    <row r="314" spans="1:7">
      <c r="A314" s="29" t="s">
        <v>37</v>
      </c>
      <c r="B314" s="32"/>
      <c r="C314" s="31">
        <f>SUM(C312:C312)</f>
        <v>0</v>
      </c>
      <c r="D314" s="31">
        <v>9032</v>
      </c>
      <c r="E314" s="31">
        <f>SUM(E312:E313)</f>
        <v>1485.51</v>
      </c>
      <c r="F314" s="31" t="e">
        <f t="shared" ref="F314" si="49">(E314/C314)*100</f>
        <v>#DIV/0!</v>
      </c>
      <c r="G314" s="44">
        <f t="shared" ref="G314" si="50">E314/D314*100</f>
        <v>16.447187776793623</v>
      </c>
    </row>
    <row r="315" spans="1:7">
      <c r="A315" s="28"/>
      <c r="B315" s="33"/>
      <c r="C315" s="34"/>
      <c r="D315" s="34"/>
      <c r="E315" s="34"/>
      <c r="F315" s="31"/>
      <c r="G315" s="52"/>
    </row>
    <row r="316" spans="1:7">
      <c r="A316" s="29" t="s">
        <v>38</v>
      </c>
      <c r="B316" s="15"/>
      <c r="C316" s="31">
        <f>C291+C300+C307+C314</f>
        <v>0</v>
      </c>
      <c r="D316" s="31">
        <v>9032</v>
      </c>
      <c r="E316" s="31">
        <f>E291+E300+E307+E314</f>
        <v>1485.51</v>
      </c>
      <c r="F316" s="31" t="e">
        <f t="shared" ref="F316" si="51">(E316/C316)*100</f>
        <v>#DIV/0!</v>
      </c>
      <c r="G316" s="45">
        <f>E316/D316*100</f>
        <v>16.447187776793623</v>
      </c>
    </row>
    <row r="318" spans="1:7" ht="15" thickBot="1">
      <c r="C318" s="73">
        <v>0</v>
      </c>
      <c r="D318" s="73">
        <f>D316+D305+D294</f>
        <v>9500.2000000000007</v>
      </c>
      <c r="E318" s="73">
        <v>1485.51</v>
      </c>
      <c r="F318" s="73" t="e">
        <f t="shared" ref="F318" si="52">(E318/C318)*100</f>
        <v>#DIV/0!</v>
      </c>
      <c r="G318" s="74">
        <f>E318/D318*100</f>
        <v>15.636618176459441</v>
      </c>
    </row>
    <row r="321" spans="3:7" ht="15.6">
      <c r="C321" s="152">
        <f>C3+C68+C148+C166+C178+C202+C237+C305</f>
        <v>228356.56000000003</v>
      </c>
      <c r="D321" s="152">
        <v>687509.05</v>
      </c>
      <c r="E321" s="152">
        <f>E3+E68+E84+E102+E118+E146+E166+E178+E202+E218+E226+E234+E237+E318</f>
        <v>320365.70100000006</v>
      </c>
      <c r="F321" s="16">
        <f>(E321/C321)*100</f>
        <v>140.29187556512503</v>
      </c>
      <c r="G321" s="45">
        <f>E321/D321*100</f>
        <v>46.598034018606747</v>
      </c>
    </row>
    <row r="324" spans="3:7" ht="18">
      <c r="C324" s="156"/>
      <c r="D324" s="156"/>
      <c r="E324" s="156"/>
    </row>
  </sheetData>
  <mergeCells count="2">
    <mergeCell ref="A5:B5"/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</vt:lpstr>
      <vt:lpstr>OPĆI DIO-PRIHODI I PRIMICI</vt:lpstr>
      <vt:lpstr>POSEBNI DIO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2023-07-28T08:36:19Z</cp:lastPrinted>
  <dcterms:created xsi:type="dcterms:W3CDTF">2020-02-23T17:52:48Z</dcterms:created>
  <dcterms:modified xsi:type="dcterms:W3CDTF">2023-07-29T13:14:49Z</dcterms:modified>
</cp:coreProperties>
</file>